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📅 Suivi Mensuel" sheetId="1" state="visible" r:id="rId3"/>
    <sheet name="📆 Suivi Hebdomadaire" sheetId="2" state="visible" r:id="rId4"/>
    <sheet name="📊 Récap Annuel" sheetId="3" state="visible" r:id="rId5"/>
    <sheet name="📖 Guide d'utilisation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<sst xmlns="http://schemas.openxmlformats.org/spreadsheetml/2006/main" count="218" uniqueCount="168">
  <si>
    <t xml:space="preserve">🕐  TABLEAU POUR CALCULER LES HEURES DE TRAVAIL  |  mauricettecalcul.fr</t>
  </si>
  <si>
    <t xml:space="preserve">Nom de l'employé :</t>
  </si>
  <si>
    <t xml:space="preserve">Prénom Nom</t>
  </si>
  <si>
    <t xml:space="preserve">Mois / Année :</t>
  </si>
  <si>
    <t xml:space="preserve">Janvier 2026</t>
  </si>
  <si>
    <t xml:space="preserve">Taux horaire (€) :</t>
  </si>
  <si>
    <t xml:space="preserve">Poste / Service :</t>
  </si>
  <si>
    <t xml:space="preserve">Intitulé du poste</t>
  </si>
  <si>
    <t xml:space="preserve">Contrat (h/sem) :</t>
  </si>
  <si>
    <t xml:space="preserve">#</t>
  </si>
  <si>
    <t xml:space="preserve">📅 Date</t>
  </si>
  <si>
    <t xml:space="preserve">☀️ Entrée</t>
  </si>
  <si>
    <t xml:space="preserve">🌙 Sortie</t>
  </si>
  <si>
    <t xml:space="preserve">☕ Pause
(min)</t>
  </si>
  <si>
    <t xml:space="preserve">⏱ Heures
Travaillées</t>
  </si>
  <si>
    <t xml:space="preserve">📊 Total
Cumulé</t>
  </si>
  <si>
    <t xml:space="preserve">⚡ H. Supp.
Journalières</t>
  </si>
  <si>
    <t xml:space="preserve">🏖 Congé /
Absence</t>
  </si>
  <si>
    <t xml:space="preserve">🌙 Heures
de Nuit</t>
  </si>
  <si>
    <t xml:space="preserve">📝 Notes /
Activité</t>
  </si>
  <si>
    <t xml:space="preserve">✅ Statut</t>
  </si>
  <si>
    <t xml:space="preserve">01/01/2026</t>
  </si>
  <si>
    <t xml:space="preserve">09:00</t>
  </si>
  <si>
    <t xml:space="preserve">17:30</t>
  </si>
  <si>
    <t xml:space="preserve">Travail</t>
  </si>
  <si>
    <t xml:space="preserve">02/01/2026</t>
  </si>
  <si>
    <t xml:space="preserve">08:30</t>
  </si>
  <si>
    <t xml:space="preserve">17:00</t>
  </si>
  <si>
    <t xml:space="preserve">03/01/2026</t>
  </si>
  <si>
    <t xml:space="preserve">—</t>
  </si>
  <si>
    <t xml:space="preserve">04/01/2026</t>
  </si>
  <si>
    <t xml:space="preserve">05/01/2026</t>
  </si>
  <si>
    <t xml:space="preserve">18:00</t>
  </si>
  <si>
    <t xml:space="preserve">06/01/2026</t>
  </si>
  <si>
    <t xml:space="preserve">07/01/2026</t>
  </si>
  <si>
    <t xml:space="preserve">08:00</t>
  </si>
  <si>
    <t xml:space="preserve">16:30</t>
  </si>
  <si>
    <t xml:space="preserve">08/01/2026</t>
  </si>
  <si>
    <t xml:space="preserve">09/01/2026</t>
  </si>
  <si>
    <t xml:space="preserve">10/01/2026</t>
  </si>
  <si>
    <t xml:space="preserve">11/01/2026</t>
  </si>
  <si>
    <t xml:space="preserve">12/01/2026</t>
  </si>
  <si>
    <t xml:space="preserve">13/01/2026</t>
  </si>
  <si>
    <t xml:space="preserve">14/01/2026</t>
  </si>
  <si>
    <t xml:space="preserve">15/01/2026</t>
  </si>
  <si>
    <t xml:space="preserve">16/01/2026</t>
  </si>
  <si>
    <t xml:space="preserve">17/01/2026</t>
  </si>
  <si>
    <t xml:space="preserve">18/01/2026</t>
  </si>
  <si>
    <t xml:space="preserve">19/01/2026</t>
  </si>
  <si>
    <t xml:space="preserve">20/01/2026</t>
  </si>
  <si>
    <t xml:space="preserve">21/01/2026</t>
  </si>
  <si>
    <t xml:space="preserve">22/01/2026</t>
  </si>
  <si>
    <t xml:space="preserve">23/01/2026</t>
  </si>
  <si>
    <t xml:space="preserve">24/01/2026</t>
  </si>
  <si>
    <t xml:space="preserve">25/01/2026</t>
  </si>
  <si>
    <t xml:space="preserve">26/01/2026</t>
  </si>
  <si>
    <t xml:space="preserve">27/01/2026</t>
  </si>
  <si>
    <t xml:space="preserve">28/01/2026</t>
  </si>
  <si>
    <t xml:space="preserve">29/01/2026</t>
  </si>
  <si>
    <t xml:space="preserve">30/01/2026</t>
  </si>
  <si>
    <t xml:space="preserve">31/01/2026</t>
  </si>
  <si>
    <t xml:space="preserve">📊  TOTAUX DU MOIS</t>
  </si>
  <si>
    <t xml:space="preserve">💰  RÉCAPITULATIF SALAIRE</t>
  </si>
  <si>
    <t xml:space="preserve">Heures normales (≤ 151,67 h/mois)</t>
  </si>
  <si>
    <t xml:space="preserve">H. supp. +25% (8 premières h/sem)</t>
  </si>
  <si>
    <t xml:space="preserve">H. supp. +50% (au-delà de 43 h/sem)</t>
  </si>
  <si>
    <t xml:space="preserve">Majoration heures de nuit +75%</t>
  </si>
  <si>
    <t xml:space="preserve">💶  SALAIRE BRUT MENSUEL ESTIMÉ</t>
  </si>
  <si>
    <t xml:space="preserve">⚖️  CONFORMITÉ LÉGALE — CODE DU TRAVAIL FRANÇAIS</t>
  </si>
  <si>
    <t xml:space="preserve">Durée légale hebdomadaire</t>
  </si>
  <si>
    <t xml:space="preserve">35 h/semaine</t>
  </si>
  <si>
    <t xml:space="preserve">Plafond heures supplémentaires</t>
  </si>
  <si>
    <t xml:space="preserve">220 h/an max (≈18,3 h/mois)</t>
  </si>
  <si>
    <t xml:space="preserve">Repos quotidien minimum</t>
  </si>
  <si>
    <t xml:space="preserve">11 h consécutives</t>
  </si>
  <si>
    <t xml:space="preserve">"✅ À vérifier manuellement"</t>
  </si>
  <si>
    <t xml:space="preserve">Pause obligatoire</t>
  </si>
  <si>
    <t xml:space="preserve">20 min après 6 h de travail</t>
  </si>
  <si>
    <t xml:space="preserve">mauricettecalcul.fr  |  Modèle gratuit — Tableau pour calculer les heures de travail  |  Conforme Code du Travail français  |  Mis à jour 2026</t>
  </si>
  <si>
    <t xml:space="preserve">📆  SUIVI HEBDOMADAIRE DES HEURES DE TRAVAIL  |  mauricettecalcul.fr</t>
  </si>
  <si>
    <t xml:space="preserve">Semaine n° :</t>
  </si>
  <si>
    <t xml:space="preserve">📅 Jour</t>
  </si>
  <si>
    <t xml:space="preserve">⏱ H. Travaillées</t>
  </si>
  <si>
    <t xml:space="preserve">⚡ H. Supp.</t>
  </si>
  <si>
    <t xml:space="preserve">🏖 Absence</t>
  </si>
  <si>
    <t xml:space="preserve">📝 Notes</t>
  </si>
  <si>
    <t xml:space="preserve">Lundi</t>
  </si>
  <si>
    <t xml:space="preserve">Mardi</t>
  </si>
  <si>
    <t xml:space="preserve">Mercredi</t>
  </si>
  <si>
    <t xml:space="preserve">Jeudi</t>
  </si>
  <si>
    <t xml:space="preserve">Vendredi</t>
  </si>
  <si>
    <t xml:space="preserve">Samedi</t>
  </si>
  <si>
    <t xml:space="preserve">Dimanche</t>
  </si>
  <si>
    <t xml:space="preserve">📊  TOTAL SEMAINE</t>
  </si>
  <si>
    <t xml:space="preserve">mauricettecalcul.fr  |  Tableau gratuit suivi heures de travail  |  Conforme Code du Travail 2026</t>
  </si>
  <si>
    <t xml:space="preserve">📊  RÉCAPITULATIF ANNUEL DES HEURES DE TRAVAIL  |  mauricettecalcul.fr</t>
  </si>
  <si>
    <t xml:space="preserve">Indicateur</t>
  </si>
  <si>
    <t xml:space="preserve">Janvier</t>
  </si>
  <si>
    <t xml:space="preserve">Février</t>
  </si>
  <si>
    <t xml:space="preserve">Mars</t>
  </si>
  <si>
    <t xml:space="preserve">Avril</t>
  </si>
  <si>
    <t xml:space="preserve">Mai</t>
  </si>
  <si>
    <t xml:space="preserve">Juin</t>
  </si>
  <si>
    <t xml:space="preserve">Juillet</t>
  </si>
  <si>
    <t xml:space="preserve">Août</t>
  </si>
  <si>
    <t xml:space="preserve">Septembre</t>
  </si>
  <si>
    <t xml:space="preserve">Octobre</t>
  </si>
  <si>
    <t xml:space="preserve">Novembre</t>
  </si>
  <si>
    <t xml:space="preserve">Décembre</t>
  </si>
  <si>
    <t xml:space="preserve">TOTAL ANNUEL</t>
  </si>
  <si>
    <t xml:space="preserve">⏱ Heures travaillées</t>
  </si>
  <si>
    <t xml:space="preserve">⚡ Heures supplémentaires</t>
  </si>
  <si>
    <t xml:space="preserve">🏖 Jours de congés</t>
  </si>
  <si>
    <t xml:space="preserve">🤒 Jours maladie</t>
  </si>
  <si>
    <t xml:space="preserve">💶 Salaire brut estimé</t>
  </si>
  <si>
    <t xml:space="preserve">💡  MODE D'EMPLOI : Saisissez les totaux mensuels dans les cellules jaunes. Les totaux annuels se calculent automatiquement. Données issues de votre onglet 'Suivi Mensuel'.</t>
  </si>
  <si>
    <t xml:space="preserve">📖  GUIDE D'UTILISATION — TABLEAU POUR CALCULER LES HEURES DE TRAVAIL</t>
  </si>
  <si>
    <t xml:space="preserve">🟦 ÉTAPE 1 : CONFIGURATION</t>
  </si>
  <si>
    <t xml:space="preserve">Nom de l'employé</t>
  </si>
  <si>
    <t xml:space="preserve">Saisissez le nom complet dans la cellule jaune D4 de l'onglet 'Suivi Mensuel'.</t>
  </si>
  <si>
    <t xml:space="preserve">Mois / Année</t>
  </si>
  <si>
    <t xml:space="preserve">Indiquez le mois et l'année concernés dans la cellule I4.</t>
  </si>
  <si>
    <t xml:space="preserve">Taux horaire</t>
  </si>
  <si>
    <t xml:space="preserve">Entrez votre taux horaire brut en € dans la cellule K5 (ex. : 15,50).</t>
  </si>
  <si>
    <t xml:space="preserve">Contrat</t>
  </si>
  <si>
    <t xml:space="preserve">Indiquez vos heures contractuelles hebdomadaires dans I5 (défaut : 35 h).</t>
  </si>
  <si>
    <t xml:space="preserve">🟩 ÉTAPE 2 : SAISIE QUOTIDIENNE</t>
  </si>
  <si>
    <t xml:space="preserve">Heure d'entrée (col. C)</t>
  </si>
  <si>
    <t xml:space="preserve">Saisissez l'heure de début au format HH:MM (ex. : 09:00).</t>
  </si>
  <si>
    <t xml:space="preserve">Heure de sortie (col. D)</t>
  </si>
  <si>
    <t xml:space="preserve">Saisissez l'heure de fin au format HH:MM (ex. : 17:30).</t>
  </si>
  <si>
    <t xml:space="preserve">Pause (col. E)</t>
  </si>
  <si>
    <t xml:space="preserve">Saisissez la durée totale de pause en MINUTES (ex. : 60 pour 1 heure).</t>
  </si>
  <si>
    <t xml:space="preserve">⚠️ Attention</t>
  </si>
  <si>
    <t xml:space="preserve">45 min de pause = saisir 45, pas 0,45. Excel calcule automatiquement la conversion.</t>
  </si>
  <si>
    <t xml:space="preserve">Congés / Absences (col. I)</t>
  </si>
  <si>
    <t xml:space="preserve">Utilisez le menu déroulant : CP, RTT, Maladie, Formation, Férié, etc.</t>
  </si>
  <si>
    <t xml:space="preserve">🟨 ÉTAPE 3 : LECTURE DES RÉSULTATS</t>
  </si>
  <si>
    <t xml:space="preserve">Heures travaillées (col. F)</t>
  </si>
  <si>
    <t xml:space="preserve">Calculées automatiquement : (Sortie - Entrée) × 24 - Pause/60.</t>
  </si>
  <si>
    <t xml:space="preserve">Cumul (col. G)</t>
  </si>
  <si>
    <t xml:space="preserve">Total progressif des heures depuis le 1er du mois.</t>
  </si>
  <si>
    <t xml:space="preserve">H. supplémentaires (col. H)</t>
  </si>
  <si>
    <t xml:space="preserve">Heures au-delà de 7 h/jour (seuil modifiable selon votre contrat).</t>
  </si>
  <si>
    <t xml:space="preserve">Statut (col. L)</t>
  </si>
  <si>
    <t xml:space="preserve">✅ OK = journée complète | ⚠️ Court = journée incomplète | — = repos/absence.</t>
  </si>
  <si>
    <t xml:space="preserve">🟥 RÉGLEMENTATION FRANÇAISE</t>
  </si>
  <si>
    <t xml:space="preserve">Durée légale</t>
  </si>
  <si>
    <t xml:space="preserve">35 heures par semaine (Article L3121-27 du Code du travail).</t>
  </si>
  <si>
    <t xml:space="preserve">H. supp. semaine 36–43</t>
  </si>
  <si>
    <t xml:space="preserve">Majoration de +25 % (Article L3121-36).</t>
  </si>
  <si>
    <t xml:space="preserve">H. supp. au-delà de 43 h</t>
  </si>
  <si>
    <t xml:space="preserve">Majoration de +50 %.</t>
  </si>
  <si>
    <t xml:space="preserve">Repos quotidien</t>
  </si>
  <si>
    <t xml:space="preserve">11 heures consécutives minimum (Article L3131-1).</t>
  </si>
  <si>
    <t xml:space="preserve">20 minutes après 6 heures de travail consécutives (Article L3121-16).</t>
  </si>
  <si>
    <t xml:space="preserve">Conservation</t>
  </si>
  <si>
    <t xml:space="preserve">Les registres doivent être conservés 3 ans (Article L3171-3).</t>
  </si>
  <si>
    <t xml:space="preserve">💡 ASTUCES</t>
  </si>
  <si>
    <t xml:space="preserve">Erreur ######</t>
  </si>
  <si>
    <t xml:space="preserve">La colonne est trop étroite. Double-cliquez sur le bord de colonne pour l'ajuster.</t>
  </si>
  <si>
    <t xml:space="preserve">Résultat négatif</t>
  </si>
  <si>
    <t xml:space="preserve">Vérifiez que l'heure de sortie est bien supérieure à l'heure d'entrée.</t>
  </si>
  <si>
    <t xml:space="preserve">Plusieurs employés</t>
  </si>
  <si>
    <t xml:space="preserve">Dupliquez l'onglet 'Suivi Mensuel' pour chaque employé.</t>
  </si>
  <si>
    <t xml:space="preserve">Google Sheets</t>
  </si>
  <si>
    <t xml:space="preserve">Enregistrez le fichier sur Google Drive pour partager en ligne.</t>
  </si>
  <si>
    <t xml:space="preserve">mauricettecalcul.fr  |  Modèle 100 % gratuit  |  Conforme droit du travail français 2026  |  Aucune inscription requise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</si>
</sst>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&quot; h/sem&quot;"/>
    <numFmt numFmtId="166" formatCode="#,##0.00&quot; €&quot;"/>
    <numFmt numFmtId="167" formatCode="hh:mm"/>
    <numFmt numFmtId="168" formatCode="0&quot; min&quot;"/>
    <numFmt numFmtId="169" formatCode="0.00&quot; h&quot;"/>
    <numFmt numFmtId="170" formatCode="&quot;Semaine &quot;0"/>
    <numFmt numFmtId="171" formatCode="0&quot; j&quot;"/>
  </numFmts>
  <fonts count="2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b val="true"/>
      <sz val="10"/>
      <color rgb="FF1A2B4A"/>
      <name val="Arial"/>
      <family val="0"/>
      <charset val="1"/>
    </font>
    <font>
      <b val="true"/>
      <sz val="11"/>
      <color rgb="FF2A529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888888"/>
      <name val="Arial"/>
      <family val="0"/>
      <charset val="1"/>
    </font>
    <font>
      <sz val="10"/>
      <color rgb="FF1A2B4A"/>
      <name val="Arial"/>
      <family val="0"/>
      <charset val="1"/>
    </font>
    <font>
      <sz val="10"/>
      <color rgb="FF2A5298"/>
      <name val="Arial"/>
      <family val="0"/>
      <charset val="1"/>
    </font>
    <font>
      <sz val="10"/>
      <color rgb="FF00A9A5"/>
      <name val="Arial"/>
      <family val="0"/>
      <charset val="1"/>
    </font>
    <font>
      <sz val="10"/>
      <color rgb="FFE74C3C"/>
      <name val="Arial"/>
      <family val="0"/>
      <charset val="1"/>
    </font>
    <font>
      <sz val="9"/>
      <color rgb="FF1A2B4A"/>
      <name val="Arial"/>
      <family val="0"/>
      <charset val="1"/>
    </font>
    <font>
      <sz val="9"/>
      <color rgb="FF555555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27AE60"/>
      <name val="Arial"/>
      <family val="0"/>
      <charset val="1"/>
    </font>
    <font>
      <b val="true"/>
      <sz val="10"/>
      <name val="Arial"/>
      <family val="0"/>
      <charset val="1"/>
    </font>
    <font>
      <i val="true"/>
      <sz val="8"/>
      <color rgb="FF999999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i val="true"/>
      <sz val="9"/>
      <color rgb="FF2A5298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A2B4A"/>
        <bgColor rgb="FF003366"/>
      </patternFill>
    </fill>
    <fill>
      <patternFill patternType="solid">
        <fgColor rgb="FFF2F4F7"/>
        <bgColor rgb="FFFFFFFF"/>
      </patternFill>
    </fill>
    <fill>
      <patternFill patternType="solid">
        <fgColor rgb="FFFFF3CD"/>
        <bgColor rgb="FFF2F4F7"/>
      </patternFill>
    </fill>
    <fill>
      <patternFill patternType="solid">
        <fgColor rgb="FF2A5298"/>
        <bgColor rgb="FF555555"/>
      </patternFill>
    </fill>
    <fill>
      <patternFill patternType="solid">
        <fgColor rgb="FFD6E4F7"/>
        <bgColor rgb="FFD5F5E3"/>
      </patternFill>
    </fill>
    <fill>
      <patternFill patternType="solid">
        <fgColor rgb="FFFFFFFF"/>
        <bgColor rgb="FFF2F4F7"/>
      </patternFill>
    </fill>
    <fill>
      <patternFill patternType="solid">
        <fgColor rgb="FF00A9A5"/>
        <bgColor rgb="FF27AE60"/>
      </patternFill>
    </fill>
    <fill>
      <patternFill patternType="solid">
        <fgColor rgb="FFFADBD8"/>
        <bgColor rgb="FFFFF3CD"/>
      </patternFill>
    </fill>
    <fill>
      <patternFill patternType="solid">
        <fgColor rgb="FF27AE60"/>
        <bgColor rgb="FF00A9A5"/>
      </patternFill>
    </fill>
    <fill>
      <patternFill patternType="solid">
        <fgColor rgb="FFE74C3C"/>
        <bgColor rgb="FFFF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BDC3C7"/>
      </left>
      <right/>
      <top style="thin">
        <color rgb="FFBDC3C7"/>
      </top>
      <bottom style="thin">
        <color rgb="FFBDC3C7"/>
      </bottom>
      <diagonal/>
    </border>
    <border diagonalUp="false" diagonalDown="false">
      <left style="thin">
        <color rgb="FFBDC3C7"/>
      </left>
      <right style="thin">
        <color rgb="FFBDC3C7"/>
      </right>
      <top style="thin">
        <color rgb="FFBDC3C7"/>
      </top>
      <bottom style="thin">
        <color rgb="FFBDC3C7"/>
      </bottom>
      <diagonal/>
    </border>
    <border diagonalUp="false" diagonalDown="false">
      <left style="medium">
        <color rgb="FF2A5298"/>
      </left>
      <right/>
      <top style="medium">
        <color rgb="FF2A5298"/>
      </top>
      <bottom style="medium">
        <color rgb="FF2A5298"/>
      </bottom>
      <diagonal/>
    </border>
    <border diagonalUp="false" diagonalDown="false">
      <left style="medium">
        <color rgb="FF2A5298"/>
      </left>
      <right style="medium">
        <color rgb="FF2A5298"/>
      </right>
      <top style="medium">
        <color rgb="FF2A5298"/>
      </top>
      <bottom style="medium">
        <color rgb="FF2A529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1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2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4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1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2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4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7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6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17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5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5" fillId="5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3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6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4" borderId="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6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9" borderId="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2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9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5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7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7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1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8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11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b val="1"/>
        <color rgb="FFE74C3C"/>
      </font>
      <fill>
        <patternFill>
          <bgColor rgb="FFFADBD8"/>
        </patternFill>
      </fill>
    </dxf>
    <dxf>
      <fill>
        <patternFill>
          <bgColor rgb="FFFFF3CD"/>
        </patternFill>
      </fill>
    </dxf>
    <dxf>
      <fill>
        <patternFill>
          <bgColor rgb="FFD5F5E3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A9A5"/>
      <rgbColor rgb="FFBDC3C7"/>
      <rgbColor rgb="FF888888"/>
      <rgbColor rgb="FF9999FF"/>
      <rgbColor rgb="FF993366"/>
      <rgbColor rgb="FFFFF3CD"/>
      <rgbColor rgb="FFF2F4F7"/>
      <rgbColor rgb="FF660066"/>
      <rgbColor rgb="FFFF8080"/>
      <rgbColor rgb="FF0066CC"/>
      <rgbColor rgb="FFD6E4F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5F5E3"/>
      <rgbColor rgb="FFFFFF99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E74C3C"/>
      <rgbColor rgb="FF555555"/>
      <rgbColor rgb="FF999999"/>
      <rgbColor rgb="FF003366"/>
      <rgbColor rgb="FF27AE60"/>
      <rgbColor rgb="FF003300"/>
      <rgbColor rgb="FF333300"/>
      <rgbColor rgb="FF993300"/>
      <rgbColor rgb="FF993366"/>
      <rgbColor rgb="FF2A5298"/>
      <rgbColor rgb="FF1A2B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298"/>
    <pageSetUpPr fitToPage="false"/>
  </sheetPr>
  <dimension ref="A1:L5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7" topLeftCell="C8" activePane="bottomRight" state="frozen"/>
      <selection pane="topLeft" activeCell="A1" activeCellId="0" sqref="A1"/>
      <selection pane="topRight" activeCell="C1" activeCellId="0" sqref="C1"/>
      <selection pane="bottomLeft" activeCell="A8" activeCellId="0" sqref="A8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4"/>
    <col collapsed="false" customWidth="true" hidden="false" outlineLevel="0" max="4" min="3" style="0" width="12"/>
    <col collapsed="false" customWidth="true" hidden="false" outlineLevel="0" max="9" min="5" style="0" width="13"/>
    <col collapsed="false" customWidth="true" hidden="false" outlineLevel="0" max="11" min="10" style="0" width="16"/>
    <col collapsed="false" customWidth="true" hidden="false" outlineLevel="0" max="12" min="12" style="0" width="18"/>
  </cols>
  <sheetData>
    <row r="1" customFormat="false" ht="13.5" hidden="false" customHeight="true" outlineLevel="0" collapsed="false"/>
    <row r="2" customFormat="false" ht="51.75" hidden="false" customHeight="true" outlineLevel="0" collapsed="false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Format="false" ht="13.5" hidden="false" customHeight="true" outlineLevel="0" collapsed="false"/>
    <row r="4" customFormat="false" ht="31.5" hidden="false" customHeight="true" outlineLevel="0" collapsed="false">
      <c r="A4" s="2" t="s">
        <v>1</v>
      </c>
      <c r="B4" s="2"/>
      <c r="C4" s="2"/>
      <c r="D4" s="3" t="s">
        <v>2</v>
      </c>
      <c r="E4" s="3"/>
      <c r="F4" s="3"/>
      <c r="G4" s="2" t="s">
        <v>3</v>
      </c>
      <c r="H4" s="2"/>
      <c r="I4" s="4" t="s">
        <v>4</v>
      </c>
      <c r="J4" s="4"/>
      <c r="K4" s="2" t="s">
        <v>5</v>
      </c>
      <c r="L4" s="2"/>
    </row>
    <row r="5" customFormat="false" ht="31.5" hidden="false" customHeight="true" outlineLevel="0" collapsed="false">
      <c r="A5" s="2" t="s">
        <v>6</v>
      </c>
      <c r="B5" s="2"/>
      <c r="C5" s="2"/>
      <c r="D5" s="3" t="s">
        <v>7</v>
      </c>
      <c r="E5" s="3"/>
      <c r="F5" s="3"/>
      <c r="G5" s="2" t="s">
        <v>8</v>
      </c>
      <c r="H5" s="2"/>
      <c r="I5" s="5" t="n">
        <v>35</v>
      </c>
      <c r="J5" s="5"/>
      <c r="K5" s="6" t="n">
        <v>15</v>
      </c>
      <c r="L5" s="6"/>
    </row>
    <row r="6" customFormat="false" ht="13.5" hidden="false" customHeight="true" outlineLevel="0" collapsed="false"/>
    <row r="7" customFormat="false" ht="36" hidden="false" customHeight="true" outlineLevel="0" collapsed="false">
      <c r="A7" s="7" t="s">
        <v>9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7" t="s">
        <v>16</v>
      </c>
      <c r="I7" s="7" t="s">
        <v>17</v>
      </c>
      <c r="J7" s="7" t="s">
        <v>18</v>
      </c>
      <c r="K7" s="7" t="s">
        <v>19</v>
      </c>
      <c r="L7" s="7" t="s">
        <v>20</v>
      </c>
    </row>
    <row r="8" customFormat="false" ht="21.75" hidden="false" customHeight="true" outlineLevel="0" collapsed="false">
      <c r="A8" s="8" t="n">
        <v>1</v>
      </c>
      <c r="B8" s="9" t="s">
        <v>21</v>
      </c>
      <c r="C8" s="10" t="s">
        <v>22</v>
      </c>
      <c r="D8" s="10" t="s">
        <v>23</v>
      </c>
      <c r="E8" s="11" t="n">
        <v>60</v>
      </c>
      <c r="F8" s="12" t="n">
        <f aca="false">IF(AND(C8&lt;&gt;"",D8&lt;&gt;""),((D8-C8)*24)-(E8/60),0)</f>
        <v>7.5</v>
      </c>
      <c r="G8" s="13" t="n">
        <f aca="false">F8</f>
        <v>7.5</v>
      </c>
      <c r="H8" s="14" t="n">
        <f aca="false">IF(F8&gt;7,F8-7,0)</f>
        <v>0.5</v>
      </c>
      <c r="I8" s="15" t="s">
        <v>24</v>
      </c>
      <c r="J8" s="16" t="n">
        <f aca="false">IF(AND(C8&lt;&gt;"",D8&lt;&gt;""),MAX(0,MIN(D8,TIMEVALUE("06:00"))-MAX(C8,TIMEVALUE("00:00")))*24+MAX(0,MIN(D8,TIMEVALUE("00:00")+ 1)-MAX(C8,TIMEVALUE("20:00")))*24,0)</f>
        <v>10</v>
      </c>
      <c r="K8" s="17"/>
      <c r="L8" s="15" t="str">
        <f aca="false">IF(AND(C8&lt;&gt;"",D8&lt;&gt;""),IF(F8&gt;=7,"✅ OK",IF(F8&gt;0,"⚠️ Court","—")),"—")</f>
        <v>✅ OK</v>
      </c>
    </row>
    <row r="9" customFormat="false" ht="21.75" hidden="false" customHeight="true" outlineLevel="0" collapsed="false">
      <c r="A9" s="8" t="n">
        <v>2</v>
      </c>
      <c r="B9" s="18" t="s">
        <v>25</v>
      </c>
      <c r="C9" s="10" t="s">
        <v>26</v>
      </c>
      <c r="D9" s="10" t="s">
        <v>27</v>
      </c>
      <c r="E9" s="11" t="n">
        <v>60</v>
      </c>
      <c r="F9" s="19" t="n">
        <f aca="false">IF(AND(C9&lt;&gt;"",D9&lt;&gt;""),((D9-C9)*24)-(E9/60),0)</f>
        <v>7.5</v>
      </c>
      <c r="G9" s="20" t="n">
        <f aca="false">G8+F9</f>
        <v>15</v>
      </c>
      <c r="H9" s="21" t="n">
        <f aca="false">IF(F9&gt;7,F9-7,0)</f>
        <v>0.5</v>
      </c>
      <c r="I9" s="22" t="s">
        <v>24</v>
      </c>
      <c r="J9" s="23" t="n">
        <f aca="false">IF(AND(C9&lt;&gt;"",D9&lt;&gt;""),MAX(0,MIN(D9,TIMEVALUE("06:00"))-MAX(C9,TIMEVALUE("00:00")))*24+MAX(0,MIN(D9,TIMEVALUE("00:00")+ 1)-MAX(C9,TIMEVALUE("20:00")))*24,0)</f>
        <v>10</v>
      </c>
      <c r="K9" s="24"/>
      <c r="L9" s="22" t="str">
        <f aca="false">IF(AND(C9&lt;&gt;"",D9&lt;&gt;""),IF(F9&gt;=7,"✅ OK",IF(F9&gt;0,"⚠️ Court","—")),"—")</f>
        <v>✅ OK</v>
      </c>
    </row>
    <row r="10" customFormat="false" ht="21.75" hidden="false" customHeight="true" outlineLevel="0" collapsed="false">
      <c r="A10" s="8" t="n">
        <v>3</v>
      </c>
      <c r="B10" s="25" t="s">
        <v>28</v>
      </c>
      <c r="C10" s="26"/>
      <c r="D10" s="26"/>
      <c r="E10" s="26"/>
      <c r="F10" s="12" t="n">
        <f aca="false">IF(AND(C10&lt;&gt;"",D10&lt;&gt;""),((D10-C10)*24)-(E10/60),0)</f>
        <v>0</v>
      </c>
      <c r="G10" s="13" t="n">
        <f aca="false">G9+F10</f>
        <v>15</v>
      </c>
      <c r="H10" s="14" t="n">
        <f aca="false">IF(F10&gt;7,F10-7,0)</f>
        <v>0</v>
      </c>
      <c r="I10" s="15" t="s">
        <v>29</v>
      </c>
      <c r="J10" s="16" t="n">
        <f aca="false">IF(AND(C10&lt;&gt;"",D10&lt;&gt;""),MAX(0,MIN(D10,TIMEVALUE("06:00"))-MAX(C10,TIMEVALUE("00:00")))*24+MAX(0,MIN(D10,TIMEVALUE("00:00")+ 1)-MAX(C10,TIMEVALUE("20:00")))*24,0)</f>
        <v>0</v>
      </c>
      <c r="K10" s="17"/>
      <c r="L10" s="15" t="str">
        <f aca="false">IF(AND(C10&lt;&gt;"",D10&lt;&gt;""),IF(F10&gt;=7,"✅ OK",IF(F10&gt;0,"⚠️ Court","—")),"—")</f>
        <v>—</v>
      </c>
    </row>
    <row r="11" customFormat="false" ht="21.75" hidden="false" customHeight="true" outlineLevel="0" collapsed="false">
      <c r="A11" s="8" t="n">
        <v>4</v>
      </c>
      <c r="B11" s="25" t="s">
        <v>30</v>
      </c>
      <c r="C11" s="27"/>
      <c r="D11" s="27"/>
      <c r="E11" s="27"/>
      <c r="F11" s="19" t="n">
        <f aca="false">IF(AND(C11&lt;&gt;"",D11&lt;&gt;""),((D11-C11)*24)-(E11/60),0)</f>
        <v>0</v>
      </c>
      <c r="G11" s="20" t="n">
        <f aca="false">G10+F11</f>
        <v>15</v>
      </c>
      <c r="H11" s="21" t="n">
        <f aca="false">IF(F11&gt;7,F11-7,0)</f>
        <v>0</v>
      </c>
      <c r="I11" s="22" t="s">
        <v>29</v>
      </c>
      <c r="J11" s="23" t="n">
        <f aca="false">IF(AND(C11&lt;&gt;"",D11&lt;&gt;""),MAX(0,MIN(D11,TIMEVALUE("06:00"))-MAX(C11,TIMEVALUE("00:00")))*24+MAX(0,MIN(D11,TIMEVALUE("00:00")+ 1)-MAX(C11,TIMEVALUE("20:00")))*24,0)</f>
        <v>0</v>
      </c>
      <c r="K11" s="24"/>
      <c r="L11" s="22" t="str">
        <f aca="false">IF(AND(C11&lt;&gt;"",D11&lt;&gt;""),IF(F11&gt;=7,"✅ OK",IF(F11&gt;0,"⚠️ Court","—")),"—")</f>
        <v>—</v>
      </c>
    </row>
    <row r="12" customFormat="false" ht="21.75" hidden="false" customHeight="true" outlineLevel="0" collapsed="false">
      <c r="A12" s="8" t="n">
        <v>5</v>
      </c>
      <c r="B12" s="9" t="s">
        <v>31</v>
      </c>
      <c r="C12" s="10" t="s">
        <v>22</v>
      </c>
      <c r="D12" s="10" t="s">
        <v>32</v>
      </c>
      <c r="E12" s="11" t="n">
        <v>60</v>
      </c>
      <c r="F12" s="12" t="n">
        <f aca="false">IF(AND(C12&lt;&gt;"",D12&lt;&gt;""),((D12-C12)*24)-(E12/60),0)</f>
        <v>8</v>
      </c>
      <c r="G12" s="13" t="n">
        <f aca="false">G11+F12</f>
        <v>23</v>
      </c>
      <c r="H12" s="14" t="n">
        <f aca="false">IF(F12&gt;7,F12-7,0)</f>
        <v>1</v>
      </c>
      <c r="I12" s="15" t="s">
        <v>24</v>
      </c>
      <c r="J12" s="16" t="n">
        <f aca="false">IF(AND(C12&lt;&gt;"",D12&lt;&gt;""),MAX(0,MIN(D12,TIMEVALUE("06:00"))-MAX(C12,TIMEVALUE("00:00")))*24+MAX(0,MIN(D12,TIMEVALUE("00:00")+ 1)-MAX(C12,TIMEVALUE("20:00")))*24,0)</f>
        <v>10</v>
      </c>
      <c r="K12" s="17"/>
      <c r="L12" s="15" t="str">
        <f aca="false">IF(AND(C12&lt;&gt;"",D12&lt;&gt;""),IF(F12&gt;=7,"✅ OK",IF(F12&gt;0,"⚠️ Court","—")),"—")</f>
        <v>✅ OK</v>
      </c>
    </row>
    <row r="13" customFormat="false" ht="21.75" hidden="false" customHeight="true" outlineLevel="0" collapsed="false">
      <c r="A13" s="8" t="n">
        <v>6</v>
      </c>
      <c r="B13" s="18" t="s">
        <v>33</v>
      </c>
      <c r="C13" s="10" t="s">
        <v>22</v>
      </c>
      <c r="D13" s="10" t="s">
        <v>23</v>
      </c>
      <c r="E13" s="11" t="n">
        <v>45</v>
      </c>
      <c r="F13" s="19" t="n">
        <f aca="false">IF(AND(C13&lt;&gt;"",D13&lt;&gt;""),((D13-C13)*24)-(E13/60),0)</f>
        <v>7.75</v>
      </c>
      <c r="G13" s="20" t="n">
        <f aca="false">G12+F13</f>
        <v>30.75</v>
      </c>
      <c r="H13" s="21" t="n">
        <f aca="false">IF(F13&gt;7,F13-7,0)</f>
        <v>0.75</v>
      </c>
      <c r="I13" s="22" t="s">
        <v>24</v>
      </c>
      <c r="J13" s="23" t="n">
        <f aca="false">IF(AND(C13&lt;&gt;"",D13&lt;&gt;""),MAX(0,MIN(D13,TIMEVALUE("06:00"))-MAX(C13,TIMEVALUE("00:00")))*24+MAX(0,MIN(D13,TIMEVALUE("00:00")+ 1)-MAX(C13,TIMEVALUE("20:00")))*24,0)</f>
        <v>10</v>
      </c>
      <c r="K13" s="24"/>
      <c r="L13" s="22" t="str">
        <f aca="false">IF(AND(C13&lt;&gt;"",D13&lt;&gt;""),IF(F13&gt;=7,"✅ OK",IF(F13&gt;0,"⚠️ Court","—")),"—")</f>
        <v>✅ OK</v>
      </c>
    </row>
    <row r="14" customFormat="false" ht="21.75" hidden="false" customHeight="true" outlineLevel="0" collapsed="false">
      <c r="A14" s="8" t="n">
        <v>7</v>
      </c>
      <c r="B14" s="9" t="s">
        <v>34</v>
      </c>
      <c r="C14" s="10" t="s">
        <v>35</v>
      </c>
      <c r="D14" s="10" t="s">
        <v>36</v>
      </c>
      <c r="E14" s="11" t="n">
        <v>60</v>
      </c>
      <c r="F14" s="12" t="n">
        <f aca="false">IF(AND(C14&lt;&gt;"",D14&lt;&gt;""),((D14-C14)*24)-(E14/60),0)</f>
        <v>7.5</v>
      </c>
      <c r="G14" s="13" t="n">
        <f aca="false">G13+F14</f>
        <v>38.25</v>
      </c>
      <c r="H14" s="14" t="n">
        <f aca="false">IF(F14&gt;7,F14-7,0)</f>
        <v>0.5</v>
      </c>
      <c r="I14" s="15" t="s">
        <v>24</v>
      </c>
      <c r="J14" s="16" t="n">
        <f aca="false">IF(AND(C14&lt;&gt;"",D14&lt;&gt;""),MAX(0,MIN(D14,TIMEVALUE("06:00"))-MAX(C14,TIMEVALUE("00:00")))*24+MAX(0,MIN(D14,TIMEVALUE("00:00")+ 1)-MAX(C14,TIMEVALUE("20:00")))*24,0)</f>
        <v>10</v>
      </c>
      <c r="K14" s="17"/>
      <c r="L14" s="15" t="str">
        <f aca="false">IF(AND(C14&lt;&gt;"",D14&lt;&gt;""),IF(F14&gt;=7,"✅ OK",IF(F14&gt;0,"⚠️ Court","—")),"—")</f>
        <v>✅ OK</v>
      </c>
    </row>
    <row r="15" customFormat="false" ht="21.75" hidden="false" customHeight="true" outlineLevel="0" collapsed="false">
      <c r="A15" s="8" t="n">
        <v>8</v>
      </c>
      <c r="B15" s="18" t="s">
        <v>37</v>
      </c>
      <c r="C15" s="10" t="s">
        <v>22</v>
      </c>
      <c r="D15" s="10" t="s">
        <v>23</v>
      </c>
      <c r="E15" s="11" t="n">
        <v>60</v>
      </c>
      <c r="F15" s="19" t="n">
        <f aca="false">IF(AND(C15&lt;&gt;"",D15&lt;&gt;""),((D15-C15)*24)-(E15/60),0)</f>
        <v>7.5</v>
      </c>
      <c r="G15" s="20" t="n">
        <f aca="false">G14+F15</f>
        <v>45.75</v>
      </c>
      <c r="H15" s="21" t="n">
        <f aca="false">IF(F15&gt;7,F15-7,0)</f>
        <v>0.5</v>
      </c>
      <c r="I15" s="22" t="s">
        <v>24</v>
      </c>
      <c r="J15" s="23" t="n">
        <f aca="false">IF(AND(C15&lt;&gt;"",D15&lt;&gt;""),MAX(0,MIN(D15,TIMEVALUE("06:00"))-MAX(C15,TIMEVALUE("00:00")))*24+MAX(0,MIN(D15,TIMEVALUE("00:00")+ 1)-MAX(C15,TIMEVALUE("20:00")))*24,0)</f>
        <v>10</v>
      </c>
      <c r="K15" s="24"/>
      <c r="L15" s="22" t="str">
        <f aca="false">IF(AND(C15&lt;&gt;"",D15&lt;&gt;""),IF(F15&gt;=7,"✅ OK",IF(F15&gt;0,"⚠️ Court","—")),"—")</f>
        <v>✅ OK</v>
      </c>
    </row>
    <row r="16" customFormat="false" ht="21.75" hidden="false" customHeight="true" outlineLevel="0" collapsed="false">
      <c r="A16" s="8" t="n">
        <v>9</v>
      </c>
      <c r="B16" s="9" t="s">
        <v>38</v>
      </c>
      <c r="C16" s="10" t="s">
        <v>22</v>
      </c>
      <c r="D16" s="10" t="s">
        <v>27</v>
      </c>
      <c r="E16" s="11" t="n">
        <v>60</v>
      </c>
      <c r="F16" s="12" t="n">
        <f aca="false">IF(AND(C16&lt;&gt;"",D16&lt;&gt;""),((D16-C16)*24)-(E16/60),0)</f>
        <v>7</v>
      </c>
      <c r="G16" s="13" t="n">
        <f aca="false">G15+F16</f>
        <v>52.75</v>
      </c>
      <c r="H16" s="14" t="n">
        <f aca="false">IF(F16&gt;7,F16-7,0)</f>
        <v>0</v>
      </c>
      <c r="I16" s="15" t="s">
        <v>24</v>
      </c>
      <c r="J16" s="16" t="n">
        <f aca="false">IF(AND(C16&lt;&gt;"",D16&lt;&gt;""),MAX(0,MIN(D16,TIMEVALUE("06:00"))-MAX(C16,TIMEVALUE("00:00")))*24+MAX(0,MIN(D16,TIMEVALUE("00:00")+ 1)-MAX(C16,TIMEVALUE("20:00")))*24,0)</f>
        <v>10</v>
      </c>
      <c r="K16" s="17"/>
      <c r="L16" s="15" t="str">
        <f aca="false">IF(AND(C16&lt;&gt;"",D16&lt;&gt;""),IF(F16&gt;=7,"✅ OK",IF(F16&gt;0,"⚠️ Court","—")),"—")</f>
        <v>✅ OK</v>
      </c>
    </row>
    <row r="17" customFormat="false" ht="21.75" hidden="false" customHeight="true" outlineLevel="0" collapsed="false">
      <c r="A17" s="8" t="n">
        <v>10</v>
      </c>
      <c r="B17" s="25" t="s">
        <v>39</v>
      </c>
      <c r="C17" s="27"/>
      <c r="D17" s="27"/>
      <c r="E17" s="27"/>
      <c r="F17" s="19" t="n">
        <f aca="false">IF(AND(C17&lt;&gt;"",D17&lt;&gt;""),((D17-C17)*24)-(E17/60),0)</f>
        <v>0</v>
      </c>
      <c r="G17" s="20" t="n">
        <f aca="false">G16+F17</f>
        <v>52.75</v>
      </c>
      <c r="H17" s="21" t="n">
        <f aca="false">IF(F17&gt;7,F17-7,0)</f>
        <v>0</v>
      </c>
      <c r="I17" s="22" t="s">
        <v>29</v>
      </c>
      <c r="J17" s="23" t="n">
        <f aca="false">IF(AND(C17&lt;&gt;"",D17&lt;&gt;""),MAX(0,MIN(D17,TIMEVALUE("06:00"))-MAX(C17,TIMEVALUE("00:00")))*24+MAX(0,MIN(D17,TIMEVALUE("00:00")+ 1)-MAX(C17,TIMEVALUE("20:00")))*24,0)</f>
        <v>0</v>
      </c>
      <c r="K17" s="24"/>
      <c r="L17" s="22" t="str">
        <f aca="false">IF(AND(C17&lt;&gt;"",D17&lt;&gt;""),IF(F17&gt;=7,"✅ OK",IF(F17&gt;0,"⚠️ Court","—")),"—")</f>
        <v>—</v>
      </c>
    </row>
    <row r="18" customFormat="false" ht="21.75" hidden="false" customHeight="true" outlineLevel="0" collapsed="false">
      <c r="A18" s="8" t="n">
        <v>11</v>
      </c>
      <c r="B18" s="25" t="s">
        <v>40</v>
      </c>
      <c r="C18" s="26"/>
      <c r="D18" s="26"/>
      <c r="E18" s="26"/>
      <c r="F18" s="12" t="n">
        <f aca="false">IF(AND(C18&lt;&gt;"",D18&lt;&gt;""),((D18-C18)*24)-(E18/60),0)</f>
        <v>0</v>
      </c>
      <c r="G18" s="13" t="n">
        <f aca="false">G17+F18</f>
        <v>52.75</v>
      </c>
      <c r="H18" s="14" t="n">
        <f aca="false">IF(F18&gt;7,F18-7,0)</f>
        <v>0</v>
      </c>
      <c r="I18" s="15" t="s">
        <v>29</v>
      </c>
      <c r="J18" s="16" t="n">
        <f aca="false">IF(AND(C18&lt;&gt;"",D18&lt;&gt;""),MAX(0,MIN(D18,TIMEVALUE("06:00"))-MAX(C18,TIMEVALUE("00:00")))*24+MAX(0,MIN(D18,TIMEVALUE("00:00")+ 1)-MAX(C18,TIMEVALUE("20:00")))*24,0)</f>
        <v>0</v>
      </c>
      <c r="K18" s="17"/>
      <c r="L18" s="15" t="str">
        <f aca="false">IF(AND(C18&lt;&gt;"",D18&lt;&gt;""),IF(F18&gt;=7,"✅ OK",IF(F18&gt;0,"⚠️ Court","—")),"—")</f>
        <v>—</v>
      </c>
    </row>
    <row r="19" customFormat="false" ht="21.75" hidden="false" customHeight="true" outlineLevel="0" collapsed="false">
      <c r="A19" s="8" t="n">
        <v>12</v>
      </c>
      <c r="B19" s="18" t="s">
        <v>41</v>
      </c>
      <c r="C19" s="27"/>
      <c r="D19" s="27"/>
      <c r="E19" s="27"/>
      <c r="F19" s="19" t="n">
        <f aca="false">IF(AND(C19&lt;&gt;"",D19&lt;&gt;""),((D19-C19)*24)-(E19/60),0)</f>
        <v>0</v>
      </c>
      <c r="G19" s="20" t="n">
        <f aca="false">G18+F19</f>
        <v>52.75</v>
      </c>
      <c r="H19" s="21" t="n">
        <f aca="false">IF(F19&gt;7,F19-7,0)</f>
        <v>0</v>
      </c>
      <c r="I19" s="22" t="s">
        <v>29</v>
      </c>
      <c r="J19" s="23" t="n">
        <f aca="false">IF(AND(C19&lt;&gt;"",D19&lt;&gt;""),MAX(0,MIN(D19,TIMEVALUE("06:00"))-MAX(C19,TIMEVALUE("00:00")))*24+MAX(0,MIN(D19,TIMEVALUE("00:00")+ 1)-MAX(C19,TIMEVALUE("20:00")))*24,0)</f>
        <v>0</v>
      </c>
      <c r="K19" s="24"/>
      <c r="L19" s="22" t="str">
        <f aca="false">IF(AND(C19&lt;&gt;"",D19&lt;&gt;""),IF(F19&gt;=7,"✅ OK",IF(F19&gt;0,"⚠️ Court","—")),"—")</f>
        <v>—</v>
      </c>
    </row>
    <row r="20" customFormat="false" ht="21.75" hidden="false" customHeight="true" outlineLevel="0" collapsed="false">
      <c r="A20" s="8" t="n">
        <v>13</v>
      </c>
      <c r="B20" s="9" t="s">
        <v>42</v>
      </c>
      <c r="C20" s="26"/>
      <c r="D20" s="26"/>
      <c r="E20" s="26"/>
      <c r="F20" s="12" t="n">
        <f aca="false">IF(AND(C20&lt;&gt;"",D20&lt;&gt;""),((D20-C20)*24)-(E20/60),0)</f>
        <v>0</v>
      </c>
      <c r="G20" s="13" t="n">
        <f aca="false">G19+F20</f>
        <v>52.75</v>
      </c>
      <c r="H20" s="14" t="n">
        <f aca="false">IF(F20&gt;7,F20-7,0)</f>
        <v>0</v>
      </c>
      <c r="I20" s="15" t="s">
        <v>29</v>
      </c>
      <c r="J20" s="16" t="n">
        <f aca="false">IF(AND(C20&lt;&gt;"",D20&lt;&gt;""),MAX(0,MIN(D20,TIMEVALUE("06:00"))-MAX(C20,TIMEVALUE("00:00")))*24+MAX(0,MIN(D20,TIMEVALUE("00:00")+ 1)-MAX(C20,TIMEVALUE("20:00")))*24,0)</f>
        <v>0</v>
      </c>
      <c r="K20" s="17"/>
      <c r="L20" s="15" t="str">
        <f aca="false">IF(AND(C20&lt;&gt;"",D20&lt;&gt;""),IF(F20&gt;=7,"✅ OK",IF(F20&gt;0,"⚠️ Court","—")),"—")</f>
        <v>—</v>
      </c>
    </row>
    <row r="21" customFormat="false" ht="21.75" hidden="false" customHeight="true" outlineLevel="0" collapsed="false">
      <c r="A21" s="8" t="n">
        <v>14</v>
      </c>
      <c r="B21" s="18" t="s">
        <v>43</v>
      </c>
      <c r="C21" s="27"/>
      <c r="D21" s="27"/>
      <c r="E21" s="27"/>
      <c r="F21" s="19" t="n">
        <f aca="false">IF(AND(C21&lt;&gt;"",D21&lt;&gt;""),((D21-C21)*24)-(E21/60),0)</f>
        <v>0</v>
      </c>
      <c r="G21" s="20" t="n">
        <f aca="false">G20+F21</f>
        <v>52.75</v>
      </c>
      <c r="H21" s="21" t="n">
        <f aca="false">IF(F21&gt;7,F21-7,0)</f>
        <v>0</v>
      </c>
      <c r="I21" s="22" t="s">
        <v>29</v>
      </c>
      <c r="J21" s="23" t="n">
        <f aca="false">IF(AND(C21&lt;&gt;"",D21&lt;&gt;""),MAX(0,MIN(D21,TIMEVALUE("06:00"))-MAX(C21,TIMEVALUE("00:00")))*24+MAX(0,MIN(D21,TIMEVALUE("00:00")+ 1)-MAX(C21,TIMEVALUE("20:00")))*24,0)</f>
        <v>0</v>
      </c>
      <c r="K21" s="24"/>
      <c r="L21" s="22" t="str">
        <f aca="false">IF(AND(C21&lt;&gt;"",D21&lt;&gt;""),IF(F21&gt;=7,"✅ OK",IF(F21&gt;0,"⚠️ Court","—")),"—")</f>
        <v>—</v>
      </c>
    </row>
    <row r="22" customFormat="false" ht="21.75" hidden="false" customHeight="true" outlineLevel="0" collapsed="false">
      <c r="A22" s="8" t="n">
        <v>15</v>
      </c>
      <c r="B22" s="9" t="s">
        <v>44</v>
      </c>
      <c r="C22" s="26"/>
      <c r="D22" s="26"/>
      <c r="E22" s="26"/>
      <c r="F22" s="12" t="n">
        <f aca="false">IF(AND(C22&lt;&gt;"",D22&lt;&gt;""),((D22-C22)*24)-(E22/60),0)</f>
        <v>0</v>
      </c>
      <c r="G22" s="13" t="n">
        <f aca="false">G21+F22</f>
        <v>52.75</v>
      </c>
      <c r="H22" s="14" t="n">
        <f aca="false">IF(F22&gt;7,F22-7,0)</f>
        <v>0</v>
      </c>
      <c r="I22" s="15" t="s">
        <v>29</v>
      </c>
      <c r="J22" s="16" t="n">
        <f aca="false">IF(AND(C22&lt;&gt;"",D22&lt;&gt;""),MAX(0,MIN(D22,TIMEVALUE("06:00"))-MAX(C22,TIMEVALUE("00:00")))*24+MAX(0,MIN(D22,TIMEVALUE("00:00")+ 1)-MAX(C22,TIMEVALUE("20:00")))*24,0)</f>
        <v>0</v>
      </c>
      <c r="K22" s="17"/>
      <c r="L22" s="15" t="str">
        <f aca="false">IF(AND(C22&lt;&gt;"",D22&lt;&gt;""),IF(F22&gt;=7,"✅ OK",IF(F22&gt;0,"⚠️ Court","—")),"—")</f>
        <v>—</v>
      </c>
    </row>
    <row r="23" customFormat="false" ht="21.75" hidden="false" customHeight="true" outlineLevel="0" collapsed="false">
      <c r="A23" s="8" t="n">
        <v>16</v>
      </c>
      <c r="B23" s="18" t="s">
        <v>45</v>
      </c>
      <c r="C23" s="27"/>
      <c r="D23" s="27"/>
      <c r="E23" s="27"/>
      <c r="F23" s="19" t="n">
        <f aca="false">IF(AND(C23&lt;&gt;"",D23&lt;&gt;""),((D23-C23)*24)-(E23/60),0)</f>
        <v>0</v>
      </c>
      <c r="G23" s="20" t="n">
        <f aca="false">G22+F23</f>
        <v>52.75</v>
      </c>
      <c r="H23" s="21" t="n">
        <f aca="false">IF(F23&gt;7,F23-7,0)</f>
        <v>0</v>
      </c>
      <c r="I23" s="22" t="s">
        <v>29</v>
      </c>
      <c r="J23" s="23" t="n">
        <f aca="false">IF(AND(C23&lt;&gt;"",D23&lt;&gt;""),MAX(0,MIN(D23,TIMEVALUE("06:00"))-MAX(C23,TIMEVALUE("00:00")))*24+MAX(0,MIN(D23,TIMEVALUE("00:00")+ 1)-MAX(C23,TIMEVALUE("20:00")))*24,0)</f>
        <v>0</v>
      </c>
      <c r="K23" s="24"/>
      <c r="L23" s="22" t="str">
        <f aca="false">IF(AND(C23&lt;&gt;"",D23&lt;&gt;""),IF(F23&gt;=7,"✅ OK",IF(F23&gt;0,"⚠️ Court","—")),"—")</f>
        <v>—</v>
      </c>
    </row>
    <row r="24" customFormat="false" ht="21.75" hidden="false" customHeight="true" outlineLevel="0" collapsed="false">
      <c r="A24" s="8" t="n">
        <v>17</v>
      </c>
      <c r="B24" s="25" t="s">
        <v>46</v>
      </c>
      <c r="C24" s="26"/>
      <c r="D24" s="26"/>
      <c r="E24" s="26"/>
      <c r="F24" s="12" t="n">
        <f aca="false">IF(AND(C24&lt;&gt;"",D24&lt;&gt;""),((D24-C24)*24)-(E24/60),0)</f>
        <v>0</v>
      </c>
      <c r="G24" s="13" t="n">
        <f aca="false">G23+F24</f>
        <v>52.75</v>
      </c>
      <c r="H24" s="14" t="n">
        <f aca="false">IF(F24&gt;7,F24-7,0)</f>
        <v>0</v>
      </c>
      <c r="I24" s="15" t="s">
        <v>29</v>
      </c>
      <c r="J24" s="16" t="n">
        <f aca="false">IF(AND(C24&lt;&gt;"",D24&lt;&gt;""),MAX(0,MIN(D24,TIMEVALUE("06:00"))-MAX(C24,TIMEVALUE("00:00")))*24+MAX(0,MIN(D24,TIMEVALUE("00:00")+ 1)-MAX(C24,TIMEVALUE("20:00")))*24,0)</f>
        <v>0</v>
      </c>
      <c r="K24" s="17"/>
      <c r="L24" s="15" t="str">
        <f aca="false">IF(AND(C24&lt;&gt;"",D24&lt;&gt;""),IF(F24&gt;=7,"✅ OK",IF(F24&gt;0,"⚠️ Court","—")),"—")</f>
        <v>—</v>
      </c>
    </row>
    <row r="25" customFormat="false" ht="21.75" hidden="false" customHeight="true" outlineLevel="0" collapsed="false">
      <c r="A25" s="8" t="n">
        <v>18</v>
      </c>
      <c r="B25" s="25" t="s">
        <v>47</v>
      </c>
      <c r="C25" s="27"/>
      <c r="D25" s="27"/>
      <c r="E25" s="27"/>
      <c r="F25" s="19" t="n">
        <f aca="false">IF(AND(C25&lt;&gt;"",D25&lt;&gt;""),((D25-C25)*24)-(E25/60),0)</f>
        <v>0</v>
      </c>
      <c r="G25" s="20" t="n">
        <f aca="false">G24+F25</f>
        <v>52.75</v>
      </c>
      <c r="H25" s="21" t="n">
        <f aca="false">IF(F25&gt;7,F25-7,0)</f>
        <v>0</v>
      </c>
      <c r="I25" s="22" t="s">
        <v>29</v>
      </c>
      <c r="J25" s="23" t="n">
        <f aca="false">IF(AND(C25&lt;&gt;"",D25&lt;&gt;""),MAX(0,MIN(D25,TIMEVALUE("06:00"))-MAX(C25,TIMEVALUE("00:00")))*24+MAX(0,MIN(D25,TIMEVALUE("00:00")+ 1)-MAX(C25,TIMEVALUE("20:00")))*24,0)</f>
        <v>0</v>
      </c>
      <c r="K25" s="24"/>
      <c r="L25" s="22" t="str">
        <f aca="false">IF(AND(C25&lt;&gt;"",D25&lt;&gt;""),IF(F25&gt;=7,"✅ OK",IF(F25&gt;0,"⚠️ Court","—")),"—")</f>
        <v>—</v>
      </c>
    </row>
    <row r="26" customFormat="false" ht="21.75" hidden="false" customHeight="true" outlineLevel="0" collapsed="false">
      <c r="A26" s="8" t="n">
        <v>19</v>
      </c>
      <c r="B26" s="9" t="s">
        <v>48</v>
      </c>
      <c r="C26" s="26"/>
      <c r="D26" s="26"/>
      <c r="E26" s="26"/>
      <c r="F26" s="12" t="n">
        <f aca="false">IF(AND(C26&lt;&gt;"",D26&lt;&gt;""),((D26-C26)*24)-(E26/60),0)</f>
        <v>0</v>
      </c>
      <c r="G26" s="13" t="n">
        <f aca="false">G25+F26</f>
        <v>52.75</v>
      </c>
      <c r="H26" s="14" t="n">
        <f aca="false">IF(F26&gt;7,F26-7,0)</f>
        <v>0</v>
      </c>
      <c r="I26" s="15" t="s">
        <v>29</v>
      </c>
      <c r="J26" s="16" t="n">
        <f aca="false">IF(AND(C26&lt;&gt;"",D26&lt;&gt;""),MAX(0,MIN(D26,TIMEVALUE("06:00"))-MAX(C26,TIMEVALUE("00:00")))*24+MAX(0,MIN(D26,TIMEVALUE("00:00")+ 1)-MAX(C26,TIMEVALUE("20:00")))*24,0)</f>
        <v>0</v>
      </c>
      <c r="K26" s="17"/>
      <c r="L26" s="15" t="str">
        <f aca="false">IF(AND(C26&lt;&gt;"",D26&lt;&gt;""),IF(F26&gt;=7,"✅ OK",IF(F26&gt;0,"⚠️ Court","—")),"—")</f>
        <v>—</v>
      </c>
    </row>
    <row r="27" customFormat="false" ht="21.75" hidden="false" customHeight="true" outlineLevel="0" collapsed="false">
      <c r="A27" s="8" t="n">
        <v>20</v>
      </c>
      <c r="B27" s="18" t="s">
        <v>49</v>
      </c>
      <c r="C27" s="27"/>
      <c r="D27" s="27"/>
      <c r="E27" s="27"/>
      <c r="F27" s="19" t="n">
        <f aca="false">IF(AND(C27&lt;&gt;"",D27&lt;&gt;""),((D27-C27)*24)-(E27/60),0)</f>
        <v>0</v>
      </c>
      <c r="G27" s="20" t="n">
        <f aca="false">G26+F27</f>
        <v>52.75</v>
      </c>
      <c r="H27" s="21" t="n">
        <f aca="false">IF(F27&gt;7,F27-7,0)</f>
        <v>0</v>
      </c>
      <c r="I27" s="22" t="s">
        <v>29</v>
      </c>
      <c r="J27" s="23" t="n">
        <f aca="false">IF(AND(C27&lt;&gt;"",D27&lt;&gt;""),MAX(0,MIN(D27,TIMEVALUE("06:00"))-MAX(C27,TIMEVALUE("00:00")))*24+MAX(0,MIN(D27,TIMEVALUE("00:00")+ 1)-MAX(C27,TIMEVALUE("20:00")))*24,0)</f>
        <v>0</v>
      </c>
      <c r="K27" s="24"/>
      <c r="L27" s="22" t="str">
        <f aca="false">IF(AND(C27&lt;&gt;"",D27&lt;&gt;""),IF(F27&gt;=7,"✅ OK",IF(F27&gt;0,"⚠️ Court","—")),"—")</f>
        <v>—</v>
      </c>
    </row>
    <row r="28" customFormat="false" ht="21.75" hidden="false" customHeight="true" outlineLevel="0" collapsed="false">
      <c r="A28" s="8" t="n">
        <v>21</v>
      </c>
      <c r="B28" s="9" t="s">
        <v>50</v>
      </c>
      <c r="C28" s="26"/>
      <c r="D28" s="26"/>
      <c r="E28" s="26"/>
      <c r="F28" s="12" t="n">
        <f aca="false">IF(AND(C28&lt;&gt;"",D28&lt;&gt;""),((D28-C28)*24)-(E28/60),0)</f>
        <v>0</v>
      </c>
      <c r="G28" s="13" t="n">
        <f aca="false">G27+F28</f>
        <v>52.75</v>
      </c>
      <c r="H28" s="14" t="n">
        <f aca="false">IF(F28&gt;7,F28-7,0)</f>
        <v>0</v>
      </c>
      <c r="I28" s="15" t="s">
        <v>29</v>
      </c>
      <c r="J28" s="16" t="n">
        <f aca="false">IF(AND(C28&lt;&gt;"",D28&lt;&gt;""),MAX(0,MIN(D28,TIMEVALUE("06:00"))-MAX(C28,TIMEVALUE("00:00")))*24+MAX(0,MIN(D28,TIMEVALUE("00:00")+ 1)-MAX(C28,TIMEVALUE("20:00")))*24,0)</f>
        <v>0</v>
      </c>
      <c r="K28" s="17"/>
      <c r="L28" s="15" t="str">
        <f aca="false">IF(AND(C28&lt;&gt;"",D28&lt;&gt;""),IF(F28&gt;=7,"✅ OK",IF(F28&gt;0,"⚠️ Court","—")),"—")</f>
        <v>—</v>
      </c>
    </row>
    <row r="29" customFormat="false" ht="21.75" hidden="false" customHeight="true" outlineLevel="0" collapsed="false">
      <c r="A29" s="8" t="n">
        <v>22</v>
      </c>
      <c r="B29" s="18" t="s">
        <v>51</v>
      </c>
      <c r="C29" s="27"/>
      <c r="D29" s="27"/>
      <c r="E29" s="27"/>
      <c r="F29" s="19" t="n">
        <f aca="false">IF(AND(C29&lt;&gt;"",D29&lt;&gt;""),((D29-C29)*24)-(E29/60),0)</f>
        <v>0</v>
      </c>
      <c r="G29" s="20" t="n">
        <f aca="false">G28+F29</f>
        <v>52.75</v>
      </c>
      <c r="H29" s="21" t="n">
        <f aca="false">IF(F29&gt;7,F29-7,0)</f>
        <v>0</v>
      </c>
      <c r="I29" s="22" t="s">
        <v>29</v>
      </c>
      <c r="J29" s="23" t="n">
        <f aca="false">IF(AND(C29&lt;&gt;"",D29&lt;&gt;""),MAX(0,MIN(D29,TIMEVALUE("06:00"))-MAX(C29,TIMEVALUE("00:00")))*24+MAX(0,MIN(D29,TIMEVALUE("00:00")+ 1)-MAX(C29,TIMEVALUE("20:00")))*24,0)</f>
        <v>0</v>
      </c>
      <c r="K29" s="24"/>
      <c r="L29" s="22" t="str">
        <f aca="false">IF(AND(C29&lt;&gt;"",D29&lt;&gt;""),IF(F29&gt;=7,"✅ OK",IF(F29&gt;0,"⚠️ Court","—")),"—")</f>
        <v>—</v>
      </c>
    </row>
    <row r="30" customFormat="false" ht="21.75" hidden="false" customHeight="true" outlineLevel="0" collapsed="false">
      <c r="A30" s="8" t="n">
        <v>23</v>
      </c>
      <c r="B30" s="9" t="s">
        <v>52</v>
      </c>
      <c r="C30" s="26"/>
      <c r="D30" s="26"/>
      <c r="E30" s="26"/>
      <c r="F30" s="12" t="n">
        <f aca="false">IF(AND(C30&lt;&gt;"",D30&lt;&gt;""),((D30-C30)*24)-(E30/60),0)</f>
        <v>0</v>
      </c>
      <c r="G30" s="13" t="n">
        <f aca="false">G29+F30</f>
        <v>52.75</v>
      </c>
      <c r="H30" s="14" t="n">
        <f aca="false">IF(F30&gt;7,F30-7,0)</f>
        <v>0</v>
      </c>
      <c r="I30" s="15" t="s">
        <v>29</v>
      </c>
      <c r="J30" s="16" t="n">
        <f aca="false">IF(AND(C30&lt;&gt;"",D30&lt;&gt;""),MAX(0,MIN(D30,TIMEVALUE("06:00"))-MAX(C30,TIMEVALUE("00:00")))*24+MAX(0,MIN(D30,TIMEVALUE("00:00")+ 1)-MAX(C30,TIMEVALUE("20:00")))*24,0)</f>
        <v>0</v>
      </c>
      <c r="K30" s="17"/>
      <c r="L30" s="15" t="str">
        <f aca="false">IF(AND(C30&lt;&gt;"",D30&lt;&gt;""),IF(F30&gt;=7,"✅ OK",IF(F30&gt;0,"⚠️ Court","—")),"—")</f>
        <v>—</v>
      </c>
    </row>
    <row r="31" customFormat="false" ht="21.75" hidden="false" customHeight="true" outlineLevel="0" collapsed="false">
      <c r="A31" s="8" t="n">
        <v>24</v>
      </c>
      <c r="B31" s="25" t="s">
        <v>53</v>
      </c>
      <c r="C31" s="27"/>
      <c r="D31" s="27"/>
      <c r="E31" s="27"/>
      <c r="F31" s="19" t="n">
        <f aca="false">IF(AND(C31&lt;&gt;"",D31&lt;&gt;""),((D31-C31)*24)-(E31/60),0)</f>
        <v>0</v>
      </c>
      <c r="G31" s="20" t="n">
        <f aca="false">G30+F31</f>
        <v>52.75</v>
      </c>
      <c r="H31" s="21" t="n">
        <f aca="false">IF(F31&gt;7,F31-7,0)</f>
        <v>0</v>
      </c>
      <c r="I31" s="22" t="s">
        <v>29</v>
      </c>
      <c r="J31" s="23" t="n">
        <f aca="false">IF(AND(C31&lt;&gt;"",D31&lt;&gt;""),MAX(0,MIN(D31,TIMEVALUE("06:00"))-MAX(C31,TIMEVALUE("00:00")))*24+MAX(0,MIN(D31,TIMEVALUE("00:00")+ 1)-MAX(C31,TIMEVALUE("20:00")))*24,0)</f>
        <v>0</v>
      </c>
      <c r="K31" s="24"/>
      <c r="L31" s="22" t="str">
        <f aca="false">IF(AND(C31&lt;&gt;"",D31&lt;&gt;""),IF(F31&gt;=7,"✅ OK",IF(F31&gt;0,"⚠️ Court","—")),"—")</f>
        <v>—</v>
      </c>
    </row>
    <row r="32" customFormat="false" ht="21.75" hidden="false" customHeight="true" outlineLevel="0" collapsed="false">
      <c r="A32" s="8" t="n">
        <v>25</v>
      </c>
      <c r="B32" s="25" t="s">
        <v>54</v>
      </c>
      <c r="C32" s="26"/>
      <c r="D32" s="26"/>
      <c r="E32" s="26"/>
      <c r="F32" s="12" t="n">
        <f aca="false">IF(AND(C32&lt;&gt;"",D32&lt;&gt;""),((D32-C32)*24)-(E32/60),0)</f>
        <v>0</v>
      </c>
      <c r="G32" s="13" t="n">
        <f aca="false">G31+F32</f>
        <v>52.75</v>
      </c>
      <c r="H32" s="14" t="n">
        <f aca="false">IF(F32&gt;7,F32-7,0)</f>
        <v>0</v>
      </c>
      <c r="I32" s="15" t="s">
        <v>29</v>
      </c>
      <c r="J32" s="16" t="n">
        <f aca="false">IF(AND(C32&lt;&gt;"",D32&lt;&gt;""),MAX(0,MIN(D32,TIMEVALUE("06:00"))-MAX(C32,TIMEVALUE("00:00")))*24+MAX(0,MIN(D32,TIMEVALUE("00:00")+ 1)-MAX(C32,TIMEVALUE("20:00")))*24,0)</f>
        <v>0</v>
      </c>
      <c r="K32" s="17"/>
      <c r="L32" s="15" t="str">
        <f aca="false">IF(AND(C32&lt;&gt;"",D32&lt;&gt;""),IF(F32&gt;=7,"✅ OK",IF(F32&gt;0,"⚠️ Court","—")),"—")</f>
        <v>—</v>
      </c>
    </row>
    <row r="33" customFormat="false" ht="21.75" hidden="false" customHeight="true" outlineLevel="0" collapsed="false">
      <c r="A33" s="8" t="n">
        <v>26</v>
      </c>
      <c r="B33" s="18" t="s">
        <v>55</v>
      </c>
      <c r="C33" s="27"/>
      <c r="D33" s="27"/>
      <c r="E33" s="27"/>
      <c r="F33" s="19" t="n">
        <f aca="false">IF(AND(C33&lt;&gt;"",D33&lt;&gt;""),((D33-C33)*24)-(E33/60),0)</f>
        <v>0</v>
      </c>
      <c r="G33" s="20" t="n">
        <f aca="false">G32+F33</f>
        <v>52.75</v>
      </c>
      <c r="H33" s="21" t="n">
        <f aca="false">IF(F33&gt;7,F33-7,0)</f>
        <v>0</v>
      </c>
      <c r="I33" s="22" t="s">
        <v>29</v>
      </c>
      <c r="J33" s="23" t="n">
        <f aca="false">IF(AND(C33&lt;&gt;"",D33&lt;&gt;""),MAX(0,MIN(D33,TIMEVALUE("06:00"))-MAX(C33,TIMEVALUE("00:00")))*24+MAX(0,MIN(D33,TIMEVALUE("00:00")+ 1)-MAX(C33,TIMEVALUE("20:00")))*24,0)</f>
        <v>0</v>
      </c>
      <c r="K33" s="24"/>
      <c r="L33" s="22" t="str">
        <f aca="false">IF(AND(C33&lt;&gt;"",D33&lt;&gt;""),IF(F33&gt;=7,"✅ OK",IF(F33&gt;0,"⚠️ Court","—")),"—")</f>
        <v>—</v>
      </c>
    </row>
    <row r="34" customFormat="false" ht="21.75" hidden="false" customHeight="true" outlineLevel="0" collapsed="false">
      <c r="A34" s="8" t="n">
        <v>27</v>
      </c>
      <c r="B34" s="9" t="s">
        <v>56</v>
      </c>
      <c r="C34" s="26"/>
      <c r="D34" s="26"/>
      <c r="E34" s="26"/>
      <c r="F34" s="12" t="n">
        <f aca="false">IF(AND(C34&lt;&gt;"",D34&lt;&gt;""),((D34-C34)*24)-(E34/60),0)</f>
        <v>0</v>
      </c>
      <c r="G34" s="13" t="n">
        <f aca="false">G33+F34</f>
        <v>52.75</v>
      </c>
      <c r="H34" s="14" t="n">
        <f aca="false">IF(F34&gt;7,F34-7,0)</f>
        <v>0</v>
      </c>
      <c r="I34" s="15" t="s">
        <v>29</v>
      </c>
      <c r="J34" s="16" t="n">
        <f aca="false">IF(AND(C34&lt;&gt;"",D34&lt;&gt;""),MAX(0,MIN(D34,TIMEVALUE("06:00"))-MAX(C34,TIMEVALUE("00:00")))*24+MAX(0,MIN(D34,TIMEVALUE("00:00")+ 1)-MAX(C34,TIMEVALUE("20:00")))*24,0)</f>
        <v>0</v>
      </c>
      <c r="K34" s="17"/>
      <c r="L34" s="15" t="str">
        <f aca="false">IF(AND(C34&lt;&gt;"",D34&lt;&gt;""),IF(F34&gt;=7,"✅ OK",IF(F34&gt;0,"⚠️ Court","—")),"—")</f>
        <v>—</v>
      </c>
    </row>
    <row r="35" customFormat="false" ht="21.75" hidden="false" customHeight="true" outlineLevel="0" collapsed="false">
      <c r="A35" s="8" t="n">
        <v>28</v>
      </c>
      <c r="B35" s="18" t="s">
        <v>57</v>
      </c>
      <c r="C35" s="27"/>
      <c r="D35" s="27"/>
      <c r="E35" s="27"/>
      <c r="F35" s="19" t="n">
        <f aca="false">IF(AND(C35&lt;&gt;"",D35&lt;&gt;""),((D35-C35)*24)-(E35/60),0)</f>
        <v>0</v>
      </c>
      <c r="G35" s="20" t="n">
        <f aca="false">G34+F35</f>
        <v>52.75</v>
      </c>
      <c r="H35" s="21" t="n">
        <f aca="false">IF(F35&gt;7,F35-7,0)</f>
        <v>0</v>
      </c>
      <c r="I35" s="22" t="s">
        <v>29</v>
      </c>
      <c r="J35" s="23" t="n">
        <f aca="false">IF(AND(C35&lt;&gt;"",D35&lt;&gt;""),MAX(0,MIN(D35,TIMEVALUE("06:00"))-MAX(C35,TIMEVALUE("00:00")))*24+MAX(0,MIN(D35,TIMEVALUE("00:00")+ 1)-MAX(C35,TIMEVALUE("20:00")))*24,0)</f>
        <v>0</v>
      </c>
      <c r="K35" s="24"/>
      <c r="L35" s="22" t="str">
        <f aca="false">IF(AND(C35&lt;&gt;"",D35&lt;&gt;""),IF(F35&gt;=7,"✅ OK",IF(F35&gt;0,"⚠️ Court","—")),"—")</f>
        <v>—</v>
      </c>
    </row>
    <row r="36" customFormat="false" ht="21.75" hidden="false" customHeight="true" outlineLevel="0" collapsed="false">
      <c r="A36" s="8" t="n">
        <v>29</v>
      </c>
      <c r="B36" s="9" t="s">
        <v>58</v>
      </c>
      <c r="C36" s="26"/>
      <c r="D36" s="26"/>
      <c r="E36" s="26"/>
      <c r="F36" s="12" t="n">
        <f aca="false">IF(AND(C36&lt;&gt;"",D36&lt;&gt;""),((D36-C36)*24)-(E36/60),0)</f>
        <v>0</v>
      </c>
      <c r="G36" s="13" t="n">
        <f aca="false">G35+F36</f>
        <v>52.75</v>
      </c>
      <c r="H36" s="14" t="n">
        <f aca="false">IF(F36&gt;7,F36-7,0)</f>
        <v>0</v>
      </c>
      <c r="I36" s="15" t="s">
        <v>29</v>
      </c>
      <c r="J36" s="16" t="n">
        <f aca="false">IF(AND(C36&lt;&gt;"",D36&lt;&gt;""),MAX(0,MIN(D36,TIMEVALUE("06:00"))-MAX(C36,TIMEVALUE("00:00")))*24+MAX(0,MIN(D36,TIMEVALUE("00:00")+ 1)-MAX(C36,TIMEVALUE("20:00")))*24,0)</f>
        <v>0</v>
      </c>
      <c r="K36" s="17"/>
      <c r="L36" s="15" t="str">
        <f aca="false">IF(AND(C36&lt;&gt;"",D36&lt;&gt;""),IF(F36&gt;=7,"✅ OK",IF(F36&gt;0,"⚠️ Court","—")),"—")</f>
        <v>—</v>
      </c>
    </row>
    <row r="37" customFormat="false" ht="21.75" hidden="false" customHeight="true" outlineLevel="0" collapsed="false">
      <c r="A37" s="8" t="n">
        <v>30</v>
      </c>
      <c r="B37" s="18" t="s">
        <v>59</v>
      </c>
      <c r="C37" s="27"/>
      <c r="D37" s="27"/>
      <c r="E37" s="27"/>
      <c r="F37" s="19" t="n">
        <f aca="false">IF(AND(C37&lt;&gt;"",D37&lt;&gt;""),((D37-C37)*24)-(E37/60),0)</f>
        <v>0</v>
      </c>
      <c r="G37" s="20" t="n">
        <f aca="false">G36+F37</f>
        <v>52.75</v>
      </c>
      <c r="H37" s="21" t="n">
        <f aca="false">IF(F37&gt;7,F37-7,0)</f>
        <v>0</v>
      </c>
      <c r="I37" s="22" t="s">
        <v>29</v>
      </c>
      <c r="J37" s="23" t="n">
        <f aca="false">IF(AND(C37&lt;&gt;"",D37&lt;&gt;""),MAX(0,MIN(D37,TIMEVALUE("06:00"))-MAX(C37,TIMEVALUE("00:00")))*24+MAX(0,MIN(D37,TIMEVALUE("00:00")+ 1)-MAX(C37,TIMEVALUE("20:00")))*24,0)</f>
        <v>0</v>
      </c>
      <c r="K37" s="24"/>
      <c r="L37" s="22" t="str">
        <f aca="false">IF(AND(C37&lt;&gt;"",D37&lt;&gt;""),IF(F37&gt;=7,"✅ OK",IF(F37&gt;0,"⚠️ Court","—")),"—")</f>
        <v>—</v>
      </c>
    </row>
    <row r="38" customFormat="false" ht="21.75" hidden="false" customHeight="true" outlineLevel="0" collapsed="false">
      <c r="A38" s="8" t="n">
        <v>31</v>
      </c>
      <c r="B38" s="25" t="s">
        <v>60</v>
      </c>
      <c r="C38" s="26"/>
      <c r="D38" s="26"/>
      <c r="E38" s="26"/>
      <c r="F38" s="12" t="n">
        <f aca="false">IF(AND(C38&lt;&gt;"",D38&lt;&gt;""),((D38-C38)*24)-(E38/60),0)</f>
        <v>0</v>
      </c>
      <c r="G38" s="13" t="n">
        <f aca="false">G37+F38</f>
        <v>52.75</v>
      </c>
      <c r="H38" s="14" t="n">
        <f aca="false">IF(F38&gt;7,F38-7,0)</f>
        <v>0</v>
      </c>
      <c r="I38" s="15" t="s">
        <v>29</v>
      </c>
      <c r="J38" s="16" t="n">
        <f aca="false">IF(AND(C38&lt;&gt;"",D38&lt;&gt;""),MAX(0,MIN(D38,TIMEVALUE("06:00"))-MAX(C38,TIMEVALUE("00:00")))*24+MAX(0,MIN(D38,TIMEVALUE("00:00")+ 1)-MAX(C38,TIMEVALUE("20:00")))*24,0)</f>
        <v>0</v>
      </c>
      <c r="K38" s="17"/>
      <c r="L38" s="15" t="str">
        <f aca="false">IF(AND(C38&lt;&gt;"",D38&lt;&gt;""),IF(F38&gt;=7,"✅ OK",IF(F38&gt;0,"⚠️ Court","—")),"—")</f>
        <v>—</v>
      </c>
    </row>
    <row r="39" customFormat="false" ht="30" hidden="false" customHeight="true" outlineLevel="0" collapsed="false">
      <c r="A39" s="28" t="s">
        <v>61</v>
      </c>
      <c r="B39" s="28"/>
      <c r="C39" s="28"/>
      <c r="D39" s="28"/>
      <c r="E39" s="28"/>
      <c r="F39" s="29" t="n">
        <f aca="false">SUM(F8:F38)</f>
        <v>52.75</v>
      </c>
      <c r="G39" s="29" t="n">
        <f aca="false">G38</f>
        <v>52.75</v>
      </c>
      <c r="H39" s="29" t="n">
        <f aca="false">SUM(H8:H38)</f>
        <v>3.75</v>
      </c>
      <c r="I39" s="30"/>
      <c r="J39" s="29" t="n">
        <f aca="false">SUM(J8:J38)</f>
        <v>70</v>
      </c>
      <c r="K39" s="30"/>
      <c r="L39" s="30"/>
    </row>
    <row r="41" customFormat="false" ht="27.75" hidden="false" customHeight="true" outlineLevel="0" collapsed="false">
      <c r="A41" s="31" t="s">
        <v>62</v>
      </c>
      <c r="B41" s="31"/>
      <c r="C41" s="31"/>
      <c r="D41" s="31"/>
      <c r="E41" s="31"/>
    </row>
    <row r="42" customFormat="false" ht="21.75" hidden="false" customHeight="true" outlineLevel="0" collapsed="false">
      <c r="A42" s="32" t="s">
        <v>63</v>
      </c>
      <c r="B42" s="32"/>
      <c r="C42" s="32"/>
      <c r="D42" s="32"/>
      <c r="E42" s="32"/>
      <c r="F42" s="33" t="n">
        <f aca="false">MIN(F39,151.67)</f>
        <v>52.75</v>
      </c>
      <c r="L42" s="34" t="n">
        <f aca="false">K5*F42</f>
        <v>791.25</v>
      </c>
    </row>
    <row r="43" customFormat="false" ht="21.75" hidden="false" customHeight="true" outlineLevel="0" collapsed="false">
      <c r="A43" s="32" t="s">
        <v>64</v>
      </c>
      <c r="B43" s="32"/>
      <c r="C43" s="32"/>
      <c r="D43" s="32"/>
      <c r="E43" s="32"/>
      <c r="F43" s="33" t="n">
        <f aca="false">MIN(H39,8)</f>
        <v>3.75</v>
      </c>
      <c r="L43" s="34" t="n">
        <f aca="false">K5*F43*1.25</f>
        <v>70.3125</v>
      </c>
    </row>
    <row r="44" customFormat="false" ht="21.75" hidden="false" customHeight="true" outlineLevel="0" collapsed="false">
      <c r="A44" s="32" t="s">
        <v>65</v>
      </c>
      <c r="B44" s="32"/>
      <c r="C44" s="32"/>
      <c r="D44" s="32"/>
      <c r="E44" s="32"/>
      <c r="F44" s="33" t="n">
        <f aca="false">MAX(H39-8,0)</f>
        <v>0</v>
      </c>
      <c r="L44" s="34" t="n">
        <f aca="false">K5*F44*1.5</f>
        <v>0</v>
      </c>
    </row>
    <row r="45" customFormat="false" ht="21.75" hidden="false" customHeight="true" outlineLevel="0" collapsed="false">
      <c r="A45" s="32" t="s">
        <v>66</v>
      </c>
      <c r="B45" s="32"/>
      <c r="C45" s="32"/>
      <c r="D45" s="32"/>
      <c r="E45" s="32"/>
      <c r="F45" s="33" t="n">
        <f aca="false">J39</f>
        <v>70</v>
      </c>
      <c r="L45" s="34" t="n">
        <f aca="false">K5*F45*1.75</f>
        <v>1837.5</v>
      </c>
    </row>
    <row r="46" customFormat="false" ht="27.75" hidden="false" customHeight="true" outlineLevel="0" collapsed="false">
      <c r="A46" s="35" t="s">
        <v>67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6" t="n">
        <f aca="false">SUM(L42:L45)</f>
        <v>2699.0625</v>
      </c>
    </row>
    <row r="48" customFormat="false" ht="27.75" hidden="false" customHeight="true" outlineLevel="0" collapsed="false">
      <c r="A48" s="31" t="s">
        <v>68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</row>
    <row r="49" customFormat="false" ht="21.75" hidden="false" customHeight="true" outlineLevel="0" collapsed="false">
      <c r="A49" s="2" t="s">
        <v>69</v>
      </c>
      <c r="B49" s="2"/>
      <c r="C49" s="2"/>
      <c r="D49" s="2"/>
      <c r="E49" s="37" t="s">
        <v>70</v>
      </c>
      <c r="F49" s="37"/>
      <c r="G49" s="37"/>
      <c r="H49" s="37"/>
      <c r="I49" s="38" t="str">
        <f aca="false">IF(F39/4.33&lt;=35,"✅ Conforme","⚠️ Vérifier")</f>
        <v>✅ Conforme</v>
      </c>
      <c r="J49" s="38"/>
      <c r="K49" s="38"/>
      <c r="L49" s="38"/>
    </row>
    <row r="50" customFormat="false" ht="21.75" hidden="false" customHeight="true" outlineLevel="0" collapsed="false">
      <c r="A50" s="2" t="s">
        <v>71</v>
      </c>
      <c r="B50" s="2"/>
      <c r="C50" s="2"/>
      <c r="D50" s="2"/>
      <c r="E50" s="37" t="s">
        <v>72</v>
      </c>
      <c r="F50" s="37"/>
      <c r="G50" s="37"/>
      <c r="H50" s="37"/>
      <c r="I50" s="38" t="str">
        <f aca="false">IF(H39&lt;=18.3,"✅ Conforme","⚠️ Dépassement")</f>
        <v>✅ Conforme</v>
      </c>
      <c r="J50" s="38"/>
      <c r="K50" s="38"/>
      <c r="L50" s="38"/>
    </row>
    <row r="51" customFormat="false" ht="21.75" hidden="false" customHeight="true" outlineLevel="0" collapsed="false">
      <c r="A51" s="2" t="s">
        <v>73</v>
      </c>
      <c r="B51" s="2"/>
      <c r="C51" s="2"/>
      <c r="D51" s="2"/>
      <c r="E51" s="37" t="s">
        <v>74</v>
      </c>
      <c r="F51" s="37"/>
      <c r="G51" s="37"/>
      <c r="H51" s="37"/>
      <c r="I51" s="38" t="s">
        <v>75</v>
      </c>
      <c r="J51" s="38"/>
      <c r="K51" s="38"/>
      <c r="L51" s="38"/>
    </row>
    <row r="52" customFormat="false" ht="21.75" hidden="false" customHeight="true" outlineLevel="0" collapsed="false">
      <c r="A52" s="2" t="s">
        <v>76</v>
      </c>
      <c r="B52" s="2"/>
      <c r="C52" s="2"/>
      <c r="D52" s="2"/>
      <c r="E52" s="37" t="s">
        <v>77</v>
      </c>
      <c r="F52" s="37"/>
      <c r="G52" s="37"/>
      <c r="H52" s="37"/>
      <c r="I52" s="38" t="str">
        <f aca="false">IF(COUNTIF(F8:F38,"&gt;6")&gt;0,"⚠️ Vérifier pauses","✅ OK")</f>
        <v>⚠️ Vérifier pauses</v>
      </c>
      <c r="J52" s="38"/>
      <c r="K52" s="38"/>
      <c r="L52" s="38"/>
    </row>
    <row r="54" customFormat="false" ht="19.5" hidden="false" customHeight="true" outlineLevel="0" collapsed="false">
      <c r="A54" s="39" t="s">
        <v>78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</row>
  </sheetData>
  <mergeCells count="32">
    <mergeCell ref="A2:L2"/>
    <mergeCell ref="A4:C4"/>
    <mergeCell ref="D4:F4"/>
    <mergeCell ref="G4:H4"/>
    <mergeCell ref="I4:J4"/>
    <mergeCell ref="K4:L4"/>
    <mergeCell ref="A5:C5"/>
    <mergeCell ref="D5:F5"/>
    <mergeCell ref="G5:H5"/>
    <mergeCell ref="I5:J5"/>
    <mergeCell ref="K5:L5"/>
    <mergeCell ref="A39:E39"/>
    <mergeCell ref="A41:E41"/>
    <mergeCell ref="A42:E42"/>
    <mergeCell ref="A43:E43"/>
    <mergeCell ref="A44:E44"/>
    <mergeCell ref="A45:E45"/>
    <mergeCell ref="A46:K46"/>
    <mergeCell ref="A48:L48"/>
    <mergeCell ref="A49:D49"/>
    <mergeCell ref="E49:H49"/>
    <mergeCell ref="I49:L49"/>
    <mergeCell ref="A50:D50"/>
    <mergeCell ref="E50:H50"/>
    <mergeCell ref="I50:L50"/>
    <mergeCell ref="A51:D51"/>
    <mergeCell ref="E51:H51"/>
    <mergeCell ref="I51:L51"/>
    <mergeCell ref="A52:D52"/>
    <mergeCell ref="E52:H52"/>
    <mergeCell ref="I52:L52"/>
    <mergeCell ref="A54:L54"/>
  </mergeCells>
  <conditionalFormatting sqref="H8:H38">
    <cfRule type="cellIs" priority="2" operator="greaterThan" aboveAverage="0" equalAverage="0" bottom="0" percent="0" rank="0" text="" dxfId="0">
      <formula>0</formula>
    </cfRule>
  </conditionalFormatting>
  <conditionalFormatting sqref="F8:F38">
    <cfRule type="cellIs" priority="3" operator="between" aboveAverage="0" equalAverage="0" bottom="0" percent="0" rank="0" text="" dxfId="1">
      <formula>0.01</formula>
      <formula>6.99</formula>
    </cfRule>
    <cfRule type="cellIs" priority="4" operator="greaterThanOrEqual" aboveAverage="0" equalAverage="0" bottom="0" percent="0" rank="0" text="" dxfId="2">
      <formula>7</formula>
    </cfRule>
  </conditionalFormatting>
  <dataValidations count="1">
    <dataValidation allowBlank="true" errorStyle="stop" operator="between" showDropDown="false" showErrorMessage="false" showInputMessage="false" sqref="I8:I38" type="list">
      <formula1>"Travail,CP,RTT,Maladie,Formation,Férié,Absence auth.,—"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A9A5"/>
    <pageSetUpPr fitToPage="false"/>
  </sheetPr>
  <dimension ref="A1:I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3" min="2" style="0" width="13"/>
    <col collapsed="false" customWidth="true" hidden="false" outlineLevel="0" max="4" min="4" style="0" width="12"/>
    <col collapsed="false" customWidth="true" hidden="false" outlineLevel="0" max="5" min="5" style="0" width="13"/>
    <col collapsed="false" customWidth="true" hidden="false" outlineLevel="0" max="7" min="6" style="0" width="14"/>
    <col collapsed="false" customWidth="true" hidden="false" outlineLevel="0" max="8" min="8" style="0" width="16"/>
    <col collapsed="false" customWidth="true" hidden="false" outlineLevel="0" max="9" min="9" style="0" width="18"/>
  </cols>
  <sheetData>
    <row r="1" customFormat="false" ht="13.5" hidden="false" customHeight="true" outlineLevel="0" collapsed="false"/>
    <row r="2" customFormat="false" ht="49.5" hidden="false" customHeight="true" outlineLevel="0" collapsed="false">
      <c r="A2" s="40" t="s">
        <v>79</v>
      </c>
      <c r="B2" s="40"/>
      <c r="C2" s="40"/>
      <c r="D2" s="40"/>
      <c r="E2" s="40"/>
      <c r="F2" s="40"/>
      <c r="G2" s="40"/>
      <c r="H2" s="40"/>
      <c r="I2" s="40"/>
    </row>
    <row r="3" customFormat="false" ht="13.5" hidden="false" customHeight="true" outlineLevel="0" collapsed="false"/>
    <row r="4" customFormat="false" ht="15" hidden="false" customHeight="true" outlineLevel="0" collapsed="false">
      <c r="A4" s="2" t="s">
        <v>1</v>
      </c>
      <c r="B4" s="2"/>
      <c r="C4" s="2"/>
      <c r="D4" s="3" t="s">
        <v>2</v>
      </c>
      <c r="E4" s="3"/>
      <c r="F4" s="3"/>
      <c r="G4" s="2" t="s">
        <v>80</v>
      </c>
      <c r="H4" s="2"/>
      <c r="I4" s="41" t="n">
        <v>1</v>
      </c>
    </row>
    <row r="6" customFormat="false" ht="23.85" hidden="false" customHeight="false" outlineLevel="0" collapsed="false">
      <c r="A6" s="42" t="s">
        <v>81</v>
      </c>
      <c r="B6" s="42" t="s">
        <v>11</v>
      </c>
      <c r="C6" s="42" t="s">
        <v>12</v>
      </c>
      <c r="D6" s="42" t="s">
        <v>13</v>
      </c>
      <c r="E6" s="42" t="s">
        <v>82</v>
      </c>
      <c r="F6" s="42" t="s">
        <v>83</v>
      </c>
      <c r="G6" s="42" t="s">
        <v>84</v>
      </c>
      <c r="H6" s="42" t="s">
        <v>85</v>
      </c>
      <c r="I6" s="42" t="s">
        <v>20</v>
      </c>
    </row>
    <row r="7" customFormat="false" ht="25.5" hidden="false" customHeight="true" outlineLevel="0" collapsed="false">
      <c r="A7" s="9" t="s">
        <v>86</v>
      </c>
      <c r="B7" s="43"/>
      <c r="C7" s="43"/>
      <c r="D7" s="44" t="n">
        <v>60</v>
      </c>
      <c r="E7" s="12" t="n">
        <f aca="false">IF(AND(B7&lt;&gt;"",C7&lt;&gt;""),((C7-B7)*24)-(D7/60),0)</f>
        <v>0</v>
      </c>
      <c r="F7" s="14" t="n">
        <f aca="false">IF(E7&gt;7,E7-7,0)</f>
        <v>0</v>
      </c>
      <c r="G7" s="15" t="s">
        <v>29</v>
      </c>
      <c r="H7" s="45"/>
      <c r="I7" s="15" t="str">
        <f aca="false">IF(AND(B7&lt;&gt;"",C7&lt;&gt;""),IF(E7&gt;=7,"✅ OK","⚠️ Court"),"—")</f>
        <v>—</v>
      </c>
    </row>
    <row r="8" customFormat="false" ht="25.5" hidden="false" customHeight="true" outlineLevel="0" collapsed="false">
      <c r="A8" s="18" t="s">
        <v>87</v>
      </c>
      <c r="B8" s="43"/>
      <c r="C8" s="43"/>
      <c r="D8" s="44" t="n">
        <v>60</v>
      </c>
      <c r="E8" s="19" t="n">
        <f aca="false">IF(AND(B8&lt;&gt;"",C8&lt;&gt;""),((C8-B8)*24)-(D8/60),0)</f>
        <v>0</v>
      </c>
      <c r="F8" s="21" t="n">
        <f aca="false">IF(E8&gt;7,E8-7,0)</f>
        <v>0</v>
      </c>
      <c r="G8" s="22" t="s">
        <v>29</v>
      </c>
      <c r="H8" s="46"/>
      <c r="I8" s="22" t="str">
        <f aca="false">IF(AND(B8&lt;&gt;"",C8&lt;&gt;""),IF(E8&gt;=7,"✅ OK","⚠️ Court"),"—")</f>
        <v>—</v>
      </c>
    </row>
    <row r="9" customFormat="false" ht="25.5" hidden="false" customHeight="true" outlineLevel="0" collapsed="false">
      <c r="A9" s="9" t="s">
        <v>88</v>
      </c>
      <c r="B9" s="43"/>
      <c r="C9" s="43"/>
      <c r="D9" s="44" t="n">
        <v>60</v>
      </c>
      <c r="E9" s="12" t="n">
        <f aca="false">IF(AND(B9&lt;&gt;"",C9&lt;&gt;""),((C9-B9)*24)-(D9/60),0)</f>
        <v>0</v>
      </c>
      <c r="F9" s="14" t="n">
        <f aca="false">IF(E9&gt;7,E9-7,0)</f>
        <v>0</v>
      </c>
      <c r="G9" s="15" t="s">
        <v>29</v>
      </c>
      <c r="H9" s="45"/>
      <c r="I9" s="15" t="str">
        <f aca="false">IF(AND(B9&lt;&gt;"",C9&lt;&gt;""),IF(E9&gt;=7,"✅ OK","⚠️ Court"),"—")</f>
        <v>—</v>
      </c>
    </row>
    <row r="10" customFormat="false" ht="25.5" hidden="false" customHeight="true" outlineLevel="0" collapsed="false">
      <c r="A10" s="18" t="s">
        <v>89</v>
      </c>
      <c r="B10" s="43"/>
      <c r="C10" s="43"/>
      <c r="D10" s="44" t="n">
        <v>60</v>
      </c>
      <c r="E10" s="19" t="n">
        <f aca="false">IF(AND(B10&lt;&gt;"",C10&lt;&gt;""),((C10-B10)*24)-(D10/60),0)</f>
        <v>0</v>
      </c>
      <c r="F10" s="21" t="n">
        <f aca="false">IF(E10&gt;7,E10-7,0)</f>
        <v>0</v>
      </c>
      <c r="G10" s="22" t="s">
        <v>29</v>
      </c>
      <c r="H10" s="46"/>
      <c r="I10" s="22" t="str">
        <f aca="false">IF(AND(B10&lt;&gt;"",C10&lt;&gt;""),IF(E10&gt;=7,"✅ OK","⚠️ Court"),"—")</f>
        <v>—</v>
      </c>
    </row>
    <row r="11" customFormat="false" ht="25.5" hidden="false" customHeight="true" outlineLevel="0" collapsed="false">
      <c r="A11" s="9" t="s">
        <v>90</v>
      </c>
      <c r="B11" s="43"/>
      <c r="C11" s="43"/>
      <c r="D11" s="44" t="n">
        <v>60</v>
      </c>
      <c r="E11" s="12" t="n">
        <f aca="false">IF(AND(B11&lt;&gt;"",C11&lt;&gt;""),((C11-B11)*24)-(D11/60),0)</f>
        <v>0</v>
      </c>
      <c r="F11" s="14" t="n">
        <f aca="false">IF(E11&gt;7,E11-7,0)</f>
        <v>0</v>
      </c>
      <c r="G11" s="15" t="s">
        <v>29</v>
      </c>
      <c r="H11" s="45"/>
      <c r="I11" s="15" t="str">
        <f aca="false">IF(AND(B11&lt;&gt;"",C11&lt;&gt;""),IF(E11&gt;=7,"✅ OK","⚠️ Court"),"—")</f>
        <v>—</v>
      </c>
    </row>
    <row r="12" customFormat="false" ht="25.5" hidden="false" customHeight="true" outlineLevel="0" collapsed="false">
      <c r="A12" s="47" t="s">
        <v>91</v>
      </c>
      <c r="B12" s="48"/>
      <c r="C12" s="48"/>
      <c r="D12" s="49"/>
      <c r="E12" s="50" t="n">
        <f aca="false">IF(AND(B12&lt;&gt;"",C12&lt;&gt;""),((C12-B12)*24)-(D12/60),0)</f>
        <v>0</v>
      </c>
      <c r="F12" s="51" t="n">
        <f aca="false">IF(E12&gt;7,E12-7,0)</f>
        <v>0</v>
      </c>
      <c r="G12" s="52" t="s">
        <v>29</v>
      </c>
      <c r="H12" s="53"/>
      <c r="I12" s="52" t="str">
        <f aca="false">IF(AND(B12&lt;&gt;"",C12&lt;&gt;""),IF(E12&gt;=7,"✅ OK","⚠️ Court"),"—")</f>
        <v>—</v>
      </c>
    </row>
    <row r="13" customFormat="false" ht="25.5" hidden="false" customHeight="true" outlineLevel="0" collapsed="false">
      <c r="A13" s="47" t="s">
        <v>92</v>
      </c>
      <c r="B13" s="48"/>
      <c r="C13" s="48"/>
      <c r="D13" s="49"/>
      <c r="E13" s="50" t="n">
        <f aca="false">IF(AND(B13&lt;&gt;"",C13&lt;&gt;""),((C13-B13)*24)-(D13/60),0)</f>
        <v>0</v>
      </c>
      <c r="F13" s="51" t="n">
        <f aca="false">IF(E13&gt;7,E13-7,0)</f>
        <v>0</v>
      </c>
      <c r="G13" s="52" t="s">
        <v>29</v>
      </c>
      <c r="H13" s="53"/>
      <c r="I13" s="52" t="str">
        <f aca="false">IF(AND(B13&lt;&gt;"",C13&lt;&gt;""),IF(E13&gt;=7,"✅ OK","⚠️ Court"),"—")</f>
        <v>—</v>
      </c>
    </row>
    <row r="14" customFormat="false" ht="30" hidden="false" customHeight="true" outlineLevel="0" collapsed="false">
      <c r="A14" s="54" t="s">
        <v>93</v>
      </c>
      <c r="B14" s="54"/>
      <c r="C14" s="54"/>
      <c r="D14" s="54"/>
      <c r="E14" s="55" t="n">
        <f aca="false">SUM(E7:E13)</f>
        <v>0</v>
      </c>
      <c r="F14" s="55" t="n">
        <f aca="false">SUM(F7:F13)</f>
        <v>0</v>
      </c>
      <c r="G14" s="56"/>
      <c r="H14" s="56"/>
      <c r="I14" s="56"/>
    </row>
    <row r="16" customFormat="false" ht="27.75" hidden="false" customHeight="true" outlineLevel="0" collapsed="false">
      <c r="A16" s="57" t="str">
        <f aca="false">IF(E14&gt;35,"⚠️ ATTENTION : "&amp;TEXT(E14-35,"0.00")&amp;" h supplémentaires cette semaine (seuil légal 35 h dépassé)","✅ Conforme : "&amp;TEXT(E14,"0.00")&amp;" h travaillées cette semaine — Seuil légal (35 h) respecté")</f>
        <v>✅ Conforme : 0.00 h travaillées cette semaine — Seuil légal (35 h) respecté</v>
      </c>
      <c r="B16" s="57"/>
      <c r="C16" s="57"/>
      <c r="D16" s="57"/>
      <c r="E16" s="57"/>
      <c r="F16" s="57"/>
      <c r="G16" s="57"/>
      <c r="H16" s="57"/>
      <c r="I16" s="57"/>
    </row>
    <row r="18" customFormat="false" ht="18" hidden="false" customHeight="true" outlineLevel="0" collapsed="false">
      <c r="A18" s="39" t="s">
        <v>94</v>
      </c>
      <c r="B18" s="39"/>
      <c r="C18" s="39"/>
      <c r="D18" s="39"/>
      <c r="E18" s="39"/>
      <c r="F18" s="39"/>
      <c r="G18" s="39"/>
      <c r="H18" s="39"/>
      <c r="I18" s="39"/>
    </row>
  </sheetData>
  <mergeCells count="7">
    <mergeCell ref="A2:I2"/>
    <mergeCell ref="A4:C4"/>
    <mergeCell ref="D4:F4"/>
    <mergeCell ref="G4:H4"/>
    <mergeCell ref="A14:D14"/>
    <mergeCell ref="A16:I16"/>
    <mergeCell ref="A18:I18"/>
  </mergeCells>
  <conditionalFormatting sqref="E14">
    <cfRule type="cellIs" priority="2" operator="greaterThan" aboveAverage="0" equalAverage="0" bottom="0" percent="0" rank="0" text="" dxfId="0">
      <formula>35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7AE60"/>
    <pageSetUpPr fitToPage="false"/>
  </sheetPr>
  <dimension ref="A2:N1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13" min="2" style="0" width="14"/>
    <col collapsed="false" customWidth="true" hidden="false" outlineLevel="0" max="14" min="14" style="0" width="16"/>
  </cols>
  <sheetData>
    <row r="2" customFormat="false" ht="49.5" hidden="false" customHeight="true" outlineLevel="0" collapsed="false">
      <c r="A2" s="40" t="s">
        <v>95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5" customFormat="false" ht="27.75" hidden="false" customHeight="true" outlineLevel="0" collapsed="false">
      <c r="A5" s="58" t="s">
        <v>96</v>
      </c>
      <c r="B5" s="58" t="s">
        <v>97</v>
      </c>
      <c r="C5" s="58" t="s">
        <v>98</v>
      </c>
      <c r="D5" s="58" t="s">
        <v>99</v>
      </c>
      <c r="E5" s="58" t="s">
        <v>100</v>
      </c>
      <c r="F5" s="58" t="s">
        <v>101</v>
      </c>
      <c r="G5" s="58" t="s">
        <v>102</v>
      </c>
      <c r="H5" s="58" t="s">
        <v>103</v>
      </c>
      <c r="I5" s="58" t="s">
        <v>104</v>
      </c>
      <c r="J5" s="58" t="s">
        <v>105</v>
      </c>
      <c r="K5" s="58" t="s">
        <v>106</v>
      </c>
      <c r="L5" s="58" t="s">
        <v>107</v>
      </c>
      <c r="M5" s="58" t="s">
        <v>108</v>
      </c>
      <c r="N5" s="58" t="s">
        <v>109</v>
      </c>
    </row>
    <row r="6" customFormat="false" ht="25.5" hidden="false" customHeight="true" outlineLevel="0" collapsed="false">
      <c r="A6" s="59" t="s">
        <v>110</v>
      </c>
      <c r="B6" s="60" t="n">
        <v>0</v>
      </c>
      <c r="C6" s="60" t="n">
        <v>0</v>
      </c>
      <c r="D6" s="60" t="n">
        <v>0</v>
      </c>
      <c r="E6" s="60" t="n">
        <v>0</v>
      </c>
      <c r="F6" s="60" t="n">
        <v>0</v>
      </c>
      <c r="G6" s="60" t="n">
        <v>0</v>
      </c>
      <c r="H6" s="60" t="n">
        <v>0</v>
      </c>
      <c r="I6" s="60" t="n">
        <v>0</v>
      </c>
      <c r="J6" s="60" t="n">
        <v>0</v>
      </c>
      <c r="K6" s="60" t="n">
        <v>0</v>
      </c>
      <c r="L6" s="60" t="n">
        <v>0</v>
      </c>
      <c r="M6" s="60" t="n">
        <v>0</v>
      </c>
      <c r="N6" s="61" t="n">
        <f aca="false">SUM(B6:M6)</f>
        <v>0</v>
      </c>
    </row>
    <row r="7" customFormat="false" ht="25.5" hidden="false" customHeight="true" outlineLevel="0" collapsed="false">
      <c r="A7" s="59" t="s">
        <v>111</v>
      </c>
      <c r="B7" s="60" t="n">
        <v>0</v>
      </c>
      <c r="C7" s="60" t="n">
        <v>0</v>
      </c>
      <c r="D7" s="60" t="n">
        <v>0</v>
      </c>
      <c r="E7" s="60" t="n">
        <v>0</v>
      </c>
      <c r="F7" s="60" t="n">
        <v>0</v>
      </c>
      <c r="G7" s="60" t="n">
        <v>0</v>
      </c>
      <c r="H7" s="60" t="n">
        <v>0</v>
      </c>
      <c r="I7" s="60" t="n">
        <v>0</v>
      </c>
      <c r="J7" s="60" t="n">
        <v>0</v>
      </c>
      <c r="K7" s="60" t="n">
        <v>0</v>
      </c>
      <c r="L7" s="60" t="n">
        <v>0</v>
      </c>
      <c r="M7" s="60" t="n">
        <v>0</v>
      </c>
      <c r="N7" s="61" t="n">
        <f aca="false">SUM(B7:M7)</f>
        <v>0</v>
      </c>
    </row>
    <row r="8" customFormat="false" ht="25.5" hidden="false" customHeight="true" outlineLevel="0" collapsed="false">
      <c r="A8" s="59" t="s">
        <v>112</v>
      </c>
      <c r="B8" s="62" t="n">
        <v>0</v>
      </c>
      <c r="C8" s="62" t="n">
        <v>0</v>
      </c>
      <c r="D8" s="62" t="n">
        <v>0</v>
      </c>
      <c r="E8" s="62" t="n">
        <v>0</v>
      </c>
      <c r="F8" s="62" t="n">
        <v>0</v>
      </c>
      <c r="G8" s="62" t="n">
        <v>0</v>
      </c>
      <c r="H8" s="62" t="n">
        <v>0</v>
      </c>
      <c r="I8" s="62" t="n">
        <v>0</v>
      </c>
      <c r="J8" s="62" t="n">
        <v>0</v>
      </c>
      <c r="K8" s="62" t="n">
        <v>0</v>
      </c>
      <c r="L8" s="62" t="n">
        <v>0</v>
      </c>
      <c r="M8" s="62" t="n">
        <v>0</v>
      </c>
      <c r="N8" s="63" t="n">
        <f aca="false">SUM(B8:M8)</f>
        <v>0</v>
      </c>
    </row>
    <row r="9" customFormat="false" ht="25.5" hidden="false" customHeight="true" outlineLevel="0" collapsed="false">
      <c r="A9" s="59" t="s">
        <v>113</v>
      </c>
      <c r="B9" s="62" t="n">
        <v>0</v>
      </c>
      <c r="C9" s="62" t="n">
        <v>0</v>
      </c>
      <c r="D9" s="62" t="n">
        <v>0</v>
      </c>
      <c r="E9" s="62" t="n">
        <v>0</v>
      </c>
      <c r="F9" s="62" t="n">
        <v>0</v>
      </c>
      <c r="G9" s="62" t="n">
        <v>0</v>
      </c>
      <c r="H9" s="62" t="n">
        <v>0</v>
      </c>
      <c r="I9" s="62" t="n">
        <v>0</v>
      </c>
      <c r="J9" s="62" t="n">
        <v>0</v>
      </c>
      <c r="K9" s="62" t="n">
        <v>0</v>
      </c>
      <c r="L9" s="62" t="n">
        <v>0</v>
      </c>
      <c r="M9" s="62" t="n">
        <v>0</v>
      </c>
      <c r="N9" s="63" t="n">
        <f aca="false">SUM(B9:M9)</f>
        <v>0</v>
      </c>
    </row>
    <row r="10" customFormat="false" ht="25.5" hidden="false" customHeight="true" outlineLevel="0" collapsed="false">
      <c r="A10" s="59" t="s">
        <v>114</v>
      </c>
      <c r="B10" s="64" t="n">
        <v>0</v>
      </c>
      <c r="C10" s="64" t="n">
        <v>0</v>
      </c>
      <c r="D10" s="64" t="n">
        <v>0</v>
      </c>
      <c r="E10" s="64" t="n">
        <v>0</v>
      </c>
      <c r="F10" s="64" t="n">
        <v>0</v>
      </c>
      <c r="G10" s="64" t="n">
        <v>0</v>
      </c>
      <c r="H10" s="64" t="n">
        <v>0</v>
      </c>
      <c r="I10" s="64" t="n">
        <v>0</v>
      </c>
      <c r="J10" s="64" t="n">
        <v>0</v>
      </c>
      <c r="K10" s="64" t="n">
        <v>0</v>
      </c>
      <c r="L10" s="64" t="n">
        <v>0</v>
      </c>
      <c r="M10" s="64" t="n">
        <v>0</v>
      </c>
      <c r="N10" s="65" t="n">
        <f aca="false">SUM(B10:M10)</f>
        <v>0</v>
      </c>
    </row>
    <row r="12" customFormat="false" ht="21.75" hidden="false" customHeight="true" outlineLevel="0" collapsed="false">
      <c r="A12" s="66" t="s">
        <v>115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</row>
  </sheetData>
  <mergeCells count="2">
    <mergeCell ref="A2:N2"/>
    <mergeCell ref="A12:N1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2B4A"/>
    <pageSetUpPr fitToPage="false"/>
  </sheetPr>
  <dimension ref="A2:D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28"/>
    <col collapsed="false" customWidth="true" hidden="false" outlineLevel="0" max="3" min="3" style="0" width="60"/>
    <col collapsed="false" customWidth="true" hidden="false" outlineLevel="0" max="4" min="4" style="0" width="28"/>
  </cols>
  <sheetData>
    <row r="2" customFormat="false" ht="49.5" hidden="false" customHeight="true" outlineLevel="0" collapsed="false">
      <c r="A2" s="40" t="s">
        <v>116</v>
      </c>
      <c r="B2" s="40"/>
      <c r="C2" s="40"/>
      <c r="D2" s="40"/>
    </row>
    <row r="4" customFormat="false" ht="25.5" hidden="false" customHeight="true" outlineLevel="0" collapsed="false">
      <c r="B4" s="67" t="s">
        <v>117</v>
      </c>
      <c r="C4" s="67"/>
      <c r="D4" s="67"/>
    </row>
    <row r="5" customFormat="false" ht="21.75" hidden="false" customHeight="true" outlineLevel="0" collapsed="false">
      <c r="B5" s="59" t="s">
        <v>118</v>
      </c>
      <c r="C5" s="68" t="s">
        <v>119</v>
      </c>
    </row>
    <row r="6" customFormat="false" ht="21.75" hidden="false" customHeight="true" outlineLevel="0" collapsed="false">
      <c r="B6" s="59" t="s">
        <v>120</v>
      </c>
      <c r="C6" s="68" t="s">
        <v>121</v>
      </c>
    </row>
    <row r="7" customFormat="false" ht="21.75" hidden="false" customHeight="true" outlineLevel="0" collapsed="false">
      <c r="B7" s="59" t="s">
        <v>122</v>
      </c>
      <c r="C7" s="68" t="s">
        <v>123</v>
      </c>
    </row>
    <row r="8" customFormat="false" ht="21.75" hidden="false" customHeight="true" outlineLevel="0" collapsed="false">
      <c r="B8" s="59" t="s">
        <v>124</v>
      </c>
      <c r="C8" s="68" t="s">
        <v>125</v>
      </c>
    </row>
    <row r="9" customFormat="false" ht="21.75" hidden="false" customHeight="true" outlineLevel="0" collapsed="false"/>
    <row r="10" customFormat="false" ht="25.5" hidden="false" customHeight="true" outlineLevel="0" collapsed="false">
      <c r="B10" s="69" t="s">
        <v>126</v>
      </c>
      <c r="C10" s="69"/>
      <c r="D10" s="69"/>
    </row>
    <row r="11" customFormat="false" ht="21.75" hidden="false" customHeight="true" outlineLevel="0" collapsed="false">
      <c r="B11" s="59" t="s">
        <v>127</v>
      </c>
      <c r="C11" s="68" t="s">
        <v>128</v>
      </c>
    </row>
    <row r="12" customFormat="false" ht="21.75" hidden="false" customHeight="true" outlineLevel="0" collapsed="false">
      <c r="B12" s="59" t="s">
        <v>129</v>
      </c>
      <c r="C12" s="68" t="s">
        <v>130</v>
      </c>
    </row>
    <row r="13" customFormat="false" ht="21.75" hidden="false" customHeight="true" outlineLevel="0" collapsed="false">
      <c r="B13" s="59" t="s">
        <v>131</v>
      </c>
      <c r="C13" s="68" t="s">
        <v>132</v>
      </c>
    </row>
    <row r="14" customFormat="false" ht="21.75" hidden="false" customHeight="true" outlineLevel="0" collapsed="false">
      <c r="B14" s="59" t="s">
        <v>133</v>
      </c>
      <c r="C14" s="68" t="s">
        <v>134</v>
      </c>
    </row>
    <row r="15" customFormat="false" ht="21.75" hidden="false" customHeight="true" outlineLevel="0" collapsed="false">
      <c r="B15" s="59" t="s">
        <v>135</v>
      </c>
      <c r="C15" s="68" t="s">
        <v>136</v>
      </c>
    </row>
    <row r="16" customFormat="false" ht="21.75" hidden="false" customHeight="true" outlineLevel="0" collapsed="false"/>
    <row r="17" customFormat="false" ht="25.5" hidden="false" customHeight="true" outlineLevel="0" collapsed="false">
      <c r="B17" s="70" t="s">
        <v>137</v>
      </c>
      <c r="C17" s="70"/>
      <c r="D17" s="70"/>
    </row>
    <row r="18" customFormat="false" ht="21.75" hidden="false" customHeight="true" outlineLevel="0" collapsed="false">
      <c r="B18" s="59" t="s">
        <v>138</v>
      </c>
      <c r="C18" s="68" t="s">
        <v>139</v>
      </c>
    </row>
    <row r="19" customFormat="false" ht="21.75" hidden="false" customHeight="true" outlineLevel="0" collapsed="false">
      <c r="B19" s="59" t="s">
        <v>140</v>
      </c>
      <c r="C19" s="68" t="s">
        <v>141</v>
      </c>
    </row>
    <row r="20" customFormat="false" ht="21.75" hidden="false" customHeight="true" outlineLevel="0" collapsed="false">
      <c r="B20" s="59" t="s">
        <v>142</v>
      </c>
      <c r="C20" s="68" t="s">
        <v>143</v>
      </c>
    </row>
    <row r="21" customFormat="false" ht="21.75" hidden="false" customHeight="true" outlineLevel="0" collapsed="false">
      <c r="B21" s="59" t="s">
        <v>144</v>
      </c>
      <c r="C21" s="68" t="s">
        <v>145</v>
      </c>
    </row>
    <row r="22" customFormat="false" ht="21.75" hidden="false" customHeight="true" outlineLevel="0" collapsed="false"/>
    <row r="23" customFormat="false" ht="25.5" hidden="false" customHeight="true" outlineLevel="0" collapsed="false">
      <c r="B23" s="71" t="s">
        <v>146</v>
      </c>
      <c r="C23" s="71"/>
      <c r="D23" s="71"/>
    </row>
    <row r="24" customFormat="false" ht="21.75" hidden="false" customHeight="true" outlineLevel="0" collapsed="false">
      <c r="B24" s="59" t="s">
        <v>147</v>
      </c>
      <c r="C24" s="68" t="s">
        <v>148</v>
      </c>
    </row>
    <row r="25" customFormat="false" ht="21.75" hidden="false" customHeight="true" outlineLevel="0" collapsed="false">
      <c r="B25" s="59" t="s">
        <v>149</v>
      </c>
      <c r="C25" s="68" t="s">
        <v>150</v>
      </c>
    </row>
    <row r="26" customFormat="false" ht="21.75" hidden="false" customHeight="true" outlineLevel="0" collapsed="false">
      <c r="B26" s="59" t="s">
        <v>151</v>
      </c>
      <c r="C26" s="68" t="s">
        <v>152</v>
      </c>
    </row>
    <row r="27" customFormat="false" ht="21.75" hidden="false" customHeight="true" outlineLevel="0" collapsed="false">
      <c r="B27" s="59" t="s">
        <v>153</v>
      </c>
      <c r="C27" s="68" t="s">
        <v>154</v>
      </c>
    </row>
    <row r="28" customFormat="false" ht="21.75" hidden="false" customHeight="true" outlineLevel="0" collapsed="false">
      <c r="B28" s="59" t="s">
        <v>76</v>
      </c>
      <c r="C28" s="68" t="s">
        <v>155</v>
      </c>
    </row>
    <row r="29" customFormat="false" ht="21.75" hidden="false" customHeight="true" outlineLevel="0" collapsed="false">
      <c r="B29" s="59" t="s">
        <v>156</v>
      </c>
      <c r="C29" s="68" t="s">
        <v>157</v>
      </c>
    </row>
    <row r="30" customFormat="false" ht="21.75" hidden="false" customHeight="true" outlineLevel="0" collapsed="false"/>
    <row r="31" customFormat="false" ht="25.5" hidden="false" customHeight="true" outlineLevel="0" collapsed="false">
      <c r="B31" s="67" t="s">
        <v>158</v>
      </c>
      <c r="C31" s="67"/>
      <c r="D31" s="67"/>
    </row>
    <row r="32" customFormat="false" ht="21.75" hidden="false" customHeight="true" outlineLevel="0" collapsed="false">
      <c r="B32" s="59" t="s">
        <v>159</v>
      </c>
      <c r="C32" s="68" t="s">
        <v>160</v>
      </c>
    </row>
    <row r="33" customFormat="false" ht="21.75" hidden="false" customHeight="true" outlineLevel="0" collapsed="false">
      <c r="B33" s="59" t="s">
        <v>161</v>
      </c>
      <c r="C33" s="68" t="s">
        <v>162</v>
      </c>
    </row>
    <row r="34" customFormat="false" ht="21.75" hidden="false" customHeight="true" outlineLevel="0" collapsed="false">
      <c r="B34" s="59" t="s">
        <v>163</v>
      </c>
      <c r="C34" s="68" t="s">
        <v>164</v>
      </c>
    </row>
    <row r="35" customFormat="false" ht="21.75" hidden="false" customHeight="true" outlineLevel="0" collapsed="false">
      <c r="B35" s="59" t="s">
        <v>165</v>
      </c>
      <c r="C35" s="68" t="s">
        <v>166</v>
      </c>
    </row>
    <row r="37" customFormat="false" ht="19.5" hidden="false" customHeight="true" outlineLevel="0" collapsed="false">
      <c r="A37" s="39" t="s">
        <v>167</v>
      </c>
      <c r="B37" s="39"/>
      <c r="C37" s="39"/>
      <c r="D37" s="39"/>
    </row>
  </sheetData>
  <mergeCells count="7">
    <mergeCell ref="A2:D2"/>
    <mergeCell ref="B4:D4"/>
    <mergeCell ref="B10:D10"/>
    <mergeCell ref="B17:D17"/>
    <mergeCell ref="B23:D23"/>
    <mergeCell ref="B31:D31"/>
    <mergeCell ref="A37:D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2026-04-16T17:59:31Z</dcterms:created>
  <dc:creator>openpyxl</dc:creator>
  <dc:description/>
  <dc:language>en-US</dc:language>
  <cp:lastModifiedBy/>
  <dcterms:modified xsi:type="dcterms:W3CDTF">2026-04-16T17:59:31Z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